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P:\asalazar\Website Content\"/>
    </mc:Choice>
  </mc:AlternateContent>
  <xr:revisionPtr revIDLastSave="0" documentId="8_{6B7CD5DE-736B-406C-A67A-05283E96A1FD}" xr6:coauthVersionLast="45" xr6:coauthVersionMax="45" xr10:uidLastSave="{00000000-0000-0000-0000-000000000000}"/>
  <bookViews>
    <workbookView xWindow="-23280" yWindow="765" windowWidth="19245" windowHeight="14340" tabRatio="811" xr2:uid="{00000000-000D-0000-FFFF-FFFF00000000}"/>
  </bookViews>
  <sheets>
    <sheet name="ALUMINUM PIPE &amp; FITTINGS" sheetId="1" r:id="rId1"/>
    <sheet name="SCOUT" sheetId="12" state="hidden" r:id="rId2"/>
  </sheets>
  <definedNames>
    <definedName name="_xlnm.Print_Area" localSheetId="0">'ALUMINUM PIPE &amp; FITTINGS'!$A$1:$I$383</definedName>
    <definedName name="_xlnm.Print_Area" localSheetId="1">SCOUT!$A$1:$I$50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2" i="1" l="1"/>
  <c r="G322" i="1"/>
  <c r="I275" i="1"/>
  <c r="G275" i="1"/>
  <c r="I227" i="1"/>
  <c r="G227" i="1"/>
  <c r="I144" i="1"/>
  <c r="G144" i="1"/>
  <c r="D132" i="1" l="1"/>
  <c r="D86" i="1"/>
  <c r="I86" i="1" s="1"/>
  <c r="G132" i="1" l="1"/>
  <c r="G86" i="1"/>
  <c r="I132" i="1"/>
  <c r="D170" i="1"/>
  <c r="G232" i="1" l="1"/>
  <c r="G233" i="1"/>
  <c r="I232" i="1"/>
  <c r="I233" i="1"/>
  <c r="I190" i="1"/>
  <c r="I191" i="1"/>
  <c r="G190" i="1"/>
  <c r="G191" i="1"/>
  <c r="I150" i="1"/>
  <c r="I151" i="1"/>
  <c r="G150" i="1"/>
  <c r="G151" i="1"/>
  <c r="G112" i="1"/>
  <c r="G113" i="1"/>
  <c r="G114" i="1"/>
  <c r="G115" i="1"/>
  <c r="G116" i="1"/>
  <c r="I112" i="1"/>
  <c r="I113" i="1"/>
  <c r="I114" i="1"/>
  <c r="I115" i="1"/>
  <c r="I65" i="1"/>
  <c r="I66" i="1"/>
  <c r="I67" i="1"/>
  <c r="I68" i="1"/>
  <c r="I69" i="1"/>
  <c r="I70" i="1"/>
  <c r="G65" i="1"/>
  <c r="G66" i="1"/>
  <c r="G67" i="1"/>
  <c r="G68" i="1"/>
  <c r="G59" i="1"/>
  <c r="I59" i="1"/>
  <c r="I29" i="1"/>
  <c r="I30" i="1"/>
  <c r="G29" i="1"/>
  <c r="G30" i="1"/>
  <c r="G28" i="1"/>
  <c r="I28" i="1"/>
  <c r="D166" i="1" l="1"/>
  <c r="D168" i="1" s="1"/>
  <c r="I126" i="1" l="1"/>
  <c r="I127" i="1"/>
  <c r="G126" i="1"/>
  <c r="G127" i="1"/>
  <c r="D125" i="1"/>
  <c r="D124" i="1"/>
  <c r="I51" i="1"/>
  <c r="I48" i="1"/>
  <c r="I49" i="1"/>
  <c r="I50" i="1"/>
  <c r="I53" i="1"/>
  <c r="I54" i="1"/>
  <c r="I55" i="1"/>
  <c r="I62" i="1"/>
  <c r="I63" i="1"/>
  <c r="I64" i="1"/>
  <c r="I61" i="1"/>
  <c r="I60" i="1"/>
  <c r="I56" i="1"/>
  <c r="I57" i="1"/>
  <c r="I58" i="1"/>
  <c r="I71" i="1"/>
  <c r="I72" i="1"/>
  <c r="I73" i="1"/>
  <c r="I74" i="1"/>
  <c r="I75" i="1"/>
  <c r="I76" i="1"/>
  <c r="I77" i="1"/>
  <c r="I80" i="1"/>
  <c r="I81" i="1"/>
  <c r="I82" i="1"/>
  <c r="I88" i="1"/>
  <c r="I89" i="1"/>
  <c r="I47" i="1"/>
  <c r="G80" i="1"/>
  <c r="G81" i="1"/>
  <c r="D78" i="1"/>
  <c r="D79" i="1"/>
  <c r="D40" i="1"/>
  <c r="D52" i="1" l="1"/>
  <c r="I52" i="1" s="1"/>
  <c r="D97" i="1"/>
  <c r="D129" i="1"/>
  <c r="I79" i="1"/>
  <c r="D83" i="1"/>
  <c r="I78" i="1"/>
  <c r="I168" i="1"/>
  <c r="I167" i="1"/>
  <c r="G167" i="1"/>
  <c r="I83" i="1" l="1"/>
  <c r="I87" i="1"/>
  <c r="G166" i="1"/>
  <c r="G169" i="1"/>
  <c r="I166" i="1"/>
  <c r="G168" i="1"/>
  <c r="I210" i="1"/>
  <c r="G210" i="1"/>
  <c r="I159" i="1"/>
  <c r="I160" i="1"/>
  <c r="I161" i="1"/>
  <c r="I162" i="1"/>
  <c r="I163" i="1"/>
  <c r="I164" i="1"/>
  <c r="I165" i="1"/>
  <c r="I170" i="1"/>
  <c r="I171" i="1"/>
  <c r="I172" i="1"/>
  <c r="I173" i="1"/>
  <c r="I174" i="1"/>
  <c r="I175" i="1"/>
  <c r="I176" i="1"/>
  <c r="G145" i="1"/>
  <c r="G146" i="1"/>
  <c r="G147" i="1"/>
  <c r="G148" i="1"/>
  <c r="G149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70" i="1"/>
  <c r="G171" i="1"/>
  <c r="G172" i="1"/>
  <c r="G173" i="1"/>
  <c r="G174" i="1"/>
  <c r="G175" i="1"/>
  <c r="G176" i="1"/>
  <c r="G177" i="1"/>
  <c r="G178" i="1"/>
  <c r="I152" i="1"/>
  <c r="I145" i="1"/>
  <c r="I169" i="1" l="1"/>
  <c r="I133" i="1"/>
  <c r="I134" i="1"/>
  <c r="I128" i="1"/>
  <c r="I125" i="1"/>
  <c r="I124" i="1"/>
  <c r="I116" i="1"/>
  <c r="I107" i="1"/>
  <c r="I111" i="1"/>
  <c r="I110" i="1"/>
  <c r="I109" i="1"/>
  <c r="I108" i="1"/>
  <c r="G108" i="1"/>
  <c r="G109" i="1"/>
  <c r="G110" i="1"/>
  <c r="G111" i="1"/>
  <c r="G107" i="1"/>
  <c r="G106" i="1"/>
  <c r="G103" i="1"/>
  <c r="G104" i="1"/>
  <c r="G105" i="1"/>
  <c r="G117" i="1"/>
  <c r="G118" i="1"/>
  <c r="G119" i="1"/>
  <c r="G120" i="1"/>
  <c r="G121" i="1"/>
  <c r="G123" i="1"/>
  <c r="G122" i="1"/>
  <c r="G124" i="1"/>
  <c r="G125" i="1"/>
  <c r="G128" i="1"/>
  <c r="G133" i="1"/>
  <c r="G134" i="1"/>
  <c r="G135" i="1"/>
  <c r="G62" i="1"/>
  <c r="G63" i="1"/>
  <c r="G64" i="1"/>
  <c r="G61" i="1"/>
  <c r="G60" i="1"/>
  <c r="G56" i="1"/>
  <c r="G57" i="1"/>
  <c r="G58" i="1"/>
  <c r="G69" i="1"/>
  <c r="G70" i="1"/>
  <c r="G71" i="1"/>
  <c r="G72" i="1"/>
  <c r="G73" i="1"/>
  <c r="G74" i="1"/>
  <c r="G75" i="1"/>
  <c r="G76" i="1"/>
  <c r="G77" i="1"/>
  <c r="G78" i="1"/>
  <c r="G79" i="1"/>
  <c r="G82" i="1"/>
  <c r="G87" i="1"/>
  <c r="G88" i="1"/>
  <c r="I26" i="1"/>
  <c r="I27" i="1"/>
  <c r="I23" i="1"/>
  <c r="I24" i="1"/>
  <c r="I25" i="1"/>
  <c r="I31" i="1"/>
  <c r="I32" i="1"/>
  <c r="I33" i="1"/>
  <c r="I34" i="1"/>
  <c r="I35" i="1"/>
  <c r="I36" i="1"/>
  <c r="I37" i="1"/>
  <c r="I38" i="1"/>
  <c r="I40" i="1"/>
  <c r="I44" i="1"/>
  <c r="G26" i="1"/>
  <c r="G27" i="1"/>
  <c r="G23" i="1"/>
  <c r="G24" i="1"/>
  <c r="G25" i="1"/>
  <c r="G31" i="1"/>
  <c r="G32" i="1"/>
  <c r="G33" i="1"/>
  <c r="G34" i="1"/>
  <c r="G35" i="1"/>
  <c r="G36" i="1"/>
  <c r="G37" i="1"/>
  <c r="G38" i="1"/>
  <c r="G40" i="1"/>
  <c r="G44" i="1"/>
  <c r="I346" i="1" l="1"/>
  <c r="I45" i="12" l="1"/>
  <c r="I46" i="12"/>
  <c r="I47" i="12"/>
  <c r="B7" i="12"/>
  <c r="G44" i="12" s="1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G185" i="1"/>
  <c r="I185" i="1"/>
  <c r="G186" i="1"/>
  <c r="I186" i="1"/>
  <c r="G187" i="1"/>
  <c r="I187" i="1"/>
  <c r="G188" i="1"/>
  <c r="I188" i="1"/>
  <c r="G189" i="1"/>
  <c r="I189" i="1"/>
  <c r="G192" i="1"/>
  <c r="I192" i="1"/>
  <c r="G193" i="1"/>
  <c r="I193" i="1"/>
  <c r="G194" i="1"/>
  <c r="I194" i="1"/>
  <c r="G195" i="1"/>
  <c r="I195" i="1"/>
  <c r="G196" i="1"/>
  <c r="I196" i="1"/>
  <c r="G197" i="1"/>
  <c r="I197" i="1"/>
  <c r="G198" i="1"/>
  <c r="I198" i="1"/>
  <c r="G199" i="1"/>
  <c r="I199" i="1"/>
  <c r="G200" i="1"/>
  <c r="I200" i="1"/>
  <c r="G201" i="1"/>
  <c r="I201" i="1"/>
  <c r="G202" i="1"/>
  <c r="I202" i="1"/>
  <c r="G203" i="1"/>
  <c r="I203" i="1"/>
  <c r="G204" i="1"/>
  <c r="I204" i="1"/>
  <c r="G205" i="1"/>
  <c r="I205" i="1"/>
  <c r="G206" i="1"/>
  <c r="I206" i="1"/>
  <c r="G207" i="1"/>
  <c r="I207" i="1"/>
  <c r="G208" i="1"/>
  <c r="I208" i="1"/>
  <c r="G209" i="1"/>
  <c r="I209" i="1"/>
  <c r="G211" i="1"/>
  <c r="I211" i="1"/>
  <c r="G212" i="1"/>
  <c r="I212" i="1"/>
  <c r="G213" i="1"/>
  <c r="I213" i="1"/>
  <c r="G214" i="1"/>
  <c r="I214" i="1"/>
  <c r="G215" i="1"/>
  <c r="I215" i="1"/>
  <c r="G216" i="1"/>
  <c r="I216" i="1"/>
  <c r="G217" i="1"/>
  <c r="I217" i="1"/>
  <c r="I184" i="1"/>
  <c r="G184" i="1"/>
  <c r="I183" i="1"/>
  <c r="G183" i="1"/>
  <c r="I182" i="1"/>
  <c r="G182" i="1"/>
  <c r="I181" i="1"/>
  <c r="G181" i="1"/>
  <c r="I154" i="1"/>
  <c r="I118" i="1"/>
  <c r="I104" i="1"/>
  <c r="D130" i="1"/>
  <c r="D84" i="1"/>
  <c r="I84" i="1" l="1"/>
  <c r="I85" i="1"/>
  <c r="G84" i="1"/>
  <c r="I130" i="1"/>
  <c r="G130" i="1"/>
  <c r="G85" i="1"/>
  <c r="I131" i="1"/>
  <c r="G131" i="1"/>
  <c r="G23" i="12"/>
  <c r="I48" i="12"/>
  <c r="G43" i="12"/>
  <c r="G14" i="12"/>
  <c r="G21" i="12"/>
  <c r="G42" i="12"/>
  <c r="G46" i="12"/>
  <c r="G36" i="12"/>
  <c r="G47" i="12"/>
  <c r="G45" i="12"/>
  <c r="G15" i="12"/>
  <c r="G31" i="12"/>
  <c r="G41" i="12"/>
  <c r="G29" i="12"/>
  <c r="G12" i="12"/>
  <c r="G19" i="12"/>
  <c r="G27" i="12"/>
  <c r="G35" i="12"/>
  <c r="G39" i="12"/>
  <c r="G17" i="12"/>
  <c r="G25" i="12"/>
  <c r="G33" i="12"/>
  <c r="G38" i="12"/>
  <c r="G13" i="12"/>
  <c r="G16" i="12"/>
  <c r="G18" i="12"/>
  <c r="G20" i="12"/>
  <c r="G22" i="12"/>
  <c r="G24" i="12"/>
  <c r="G26" i="12"/>
  <c r="G28" i="12"/>
  <c r="G30" i="12"/>
  <c r="G32" i="12"/>
  <c r="G34" i="12"/>
  <c r="G37" i="12"/>
  <c r="G40" i="12"/>
  <c r="D43" i="1"/>
  <c r="D42" i="1"/>
  <c r="D39" i="1"/>
  <c r="D19" i="1" s="1"/>
  <c r="D41" i="1"/>
  <c r="G129" i="1" l="1"/>
  <c r="G83" i="1"/>
  <c r="I42" i="1"/>
  <c r="G42" i="1"/>
  <c r="I39" i="1"/>
  <c r="G39" i="1"/>
  <c r="I43" i="1"/>
  <c r="G43" i="1"/>
  <c r="I41" i="1"/>
  <c r="G41" i="1"/>
  <c r="G48" i="12"/>
  <c r="I290" i="1"/>
  <c r="G290" i="1"/>
  <c r="I122" i="1" l="1"/>
  <c r="I246" i="1"/>
  <c r="G246" i="1"/>
  <c r="I245" i="1"/>
  <c r="G245" i="1"/>
  <c r="G291" i="1"/>
  <c r="G292" i="1"/>
  <c r="I291" i="1"/>
  <c r="I292" i="1"/>
  <c r="I293" i="1"/>
  <c r="I331" i="1"/>
  <c r="G331" i="1"/>
  <c r="I157" i="1"/>
  <c r="I156" i="1"/>
  <c r="I242" i="1"/>
  <c r="I243" i="1"/>
  <c r="I244" i="1"/>
  <c r="I247" i="1"/>
  <c r="I241" i="1"/>
  <c r="G241" i="1"/>
  <c r="G242" i="1"/>
  <c r="G243" i="1"/>
  <c r="G244" i="1"/>
  <c r="G247" i="1"/>
  <c r="G248" i="1"/>
  <c r="G287" i="1"/>
  <c r="G288" i="1"/>
  <c r="G289" i="1"/>
  <c r="G276" i="1"/>
  <c r="I289" i="1"/>
  <c r="I288" i="1"/>
  <c r="I287" i="1"/>
  <c r="G15" i="1" l="1"/>
  <c r="I15" i="1"/>
  <c r="G16" i="1"/>
  <c r="I16" i="1"/>
  <c r="G17" i="1"/>
  <c r="I17" i="1"/>
  <c r="G18" i="1"/>
  <c r="I18" i="1"/>
  <c r="G20" i="1"/>
  <c r="I20" i="1"/>
  <c r="G21" i="1"/>
  <c r="I21" i="1"/>
  <c r="G22" i="1"/>
  <c r="I22" i="1"/>
  <c r="G45" i="1"/>
  <c r="I45" i="1"/>
  <c r="G46" i="1"/>
  <c r="I46" i="1"/>
  <c r="G49" i="1"/>
  <c r="G50" i="1"/>
  <c r="G52" i="1"/>
  <c r="G53" i="1"/>
  <c r="G54" i="1"/>
  <c r="G55" i="1"/>
  <c r="G89" i="1"/>
  <c r="G90" i="1"/>
  <c r="I90" i="1"/>
  <c r="G91" i="1"/>
  <c r="I91" i="1"/>
  <c r="G92" i="1"/>
  <c r="I92" i="1"/>
  <c r="G93" i="1"/>
  <c r="I93" i="1"/>
  <c r="G94" i="1"/>
  <c r="I94" i="1"/>
  <c r="G95" i="1"/>
  <c r="I95" i="1"/>
  <c r="G97" i="1"/>
  <c r="I97" i="1"/>
  <c r="G98" i="1"/>
  <c r="I98" i="1"/>
  <c r="G99" i="1"/>
  <c r="I99" i="1"/>
  <c r="G100" i="1"/>
  <c r="I100" i="1"/>
  <c r="G101" i="1"/>
  <c r="I101" i="1"/>
  <c r="G102" i="1"/>
  <c r="I102" i="1"/>
  <c r="I106" i="1"/>
  <c r="I103" i="1"/>
  <c r="I105" i="1"/>
  <c r="I117" i="1"/>
  <c r="I119" i="1"/>
  <c r="I120" i="1"/>
  <c r="I121" i="1"/>
  <c r="I123" i="1"/>
  <c r="I135" i="1"/>
  <c r="G136" i="1"/>
  <c r="I136" i="1"/>
  <c r="G51" i="1" l="1"/>
  <c r="G19" i="1"/>
  <c r="I19" i="1"/>
  <c r="I274" i="1"/>
  <c r="I273" i="1"/>
  <c r="I226" i="1"/>
  <c r="I129" i="1" l="1"/>
  <c r="I96" i="1"/>
  <c r="G96" i="1"/>
  <c r="G344" i="1" l="1"/>
  <c r="I344" i="1"/>
  <c r="G226" i="1"/>
  <c r="G225" i="1"/>
  <c r="I225" i="1"/>
  <c r="G273" i="1"/>
  <c r="G274" i="1"/>
  <c r="I336" i="1"/>
  <c r="I337" i="1"/>
  <c r="I338" i="1"/>
  <c r="I339" i="1"/>
  <c r="I340" i="1"/>
  <c r="I341" i="1"/>
  <c r="I342" i="1"/>
  <c r="I324" i="1"/>
  <c r="I325" i="1"/>
  <c r="G336" i="1"/>
  <c r="G337" i="1"/>
  <c r="G338" i="1"/>
  <c r="G339" i="1"/>
  <c r="G340" i="1"/>
  <c r="G341" i="1"/>
  <c r="G342" i="1"/>
  <c r="G325" i="1"/>
  <c r="G324" i="1"/>
  <c r="I320" i="1"/>
  <c r="I321" i="1"/>
  <c r="G320" i="1"/>
  <c r="G321" i="1"/>
  <c r="I310" i="1"/>
  <c r="I311" i="1"/>
  <c r="I312" i="1"/>
  <c r="I313" i="1"/>
  <c r="I314" i="1"/>
  <c r="I315" i="1"/>
  <c r="I316" i="1"/>
  <c r="I305" i="1"/>
  <c r="G310" i="1"/>
  <c r="G311" i="1"/>
  <c r="G312" i="1"/>
  <c r="G313" i="1"/>
  <c r="G314" i="1"/>
  <c r="G315" i="1"/>
  <c r="G316" i="1"/>
  <c r="G305" i="1"/>
  <c r="I284" i="1"/>
  <c r="I285" i="1"/>
  <c r="I286" i="1"/>
  <c r="I294" i="1"/>
  <c r="I295" i="1"/>
  <c r="G284" i="1"/>
  <c r="G285" i="1"/>
  <c r="G286" i="1"/>
  <c r="G293" i="1"/>
  <c r="G294" i="1"/>
  <c r="G295" i="1"/>
  <c r="I262" i="1"/>
  <c r="G262" i="1"/>
  <c r="I177" i="1"/>
  <c r="I178" i="1"/>
  <c r="I158" i="1"/>
  <c r="I147" i="1"/>
  <c r="I148" i="1"/>
  <c r="I237" i="1"/>
  <c r="I238" i="1"/>
  <c r="I239" i="1"/>
  <c r="I240" i="1"/>
  <c r="I248" i="1"/>
  <c r="I249" i="1"/>
  <c r="I250" i="1"/>
  <c r="G237" i="1"/>
  <c r="G238" i="1"/>
  <c r="G239" i="1"/>
  <c r="G240" i="1"/>
  <c r="G249" i="1"/>
  <c r="G250" i="1"/>
  <c r="I140" i="1"/>
  <c r="G140" i="1"/>
  <c r="I343" i="1"/>
  <c r="I333" i="1"/>
  <c r="I334" i="1"/>
  <c r="I335" i="1"/>
  <c r="I345" i="1"/>
  <c r="I137" i="1"/>
  <c r="I138" i="1"/>
  <c r="I139" i="1"/>
  <c r="I141" i="1"/>
  <c r="I142" i="1"/>
  <c r="I143" i="1"/>
  <c r="I146" i="1"/>
  <c r="I149" i="1"/>
  <c r="I153" i="1"/>
  <c r="I155" i="1"/>
  <c r="I179" i="1"/>
  <c r="I180" i="1"/>
  <c r="I218" i="1"/>
  <c r="I219" i="1"/>
  <c r="I220" i="1"/>
  <c r="I221" i="1"/>
  <c r="I222" i="1"/>
  <c r="I223" i="1"/>
  <c r="I224" i="1"/>
  <c r="I228" i="1"/>
  <c r="I229" i="1"/>
  <c r="I230" i="1"/>
  <c r="I231" i="1"/>
  <c r="I234" i="1"/>
  <c r="I235" i="1"/>
  <c r="I236" i="1"/>
  <c r="I251" i="1"/>
  <c r="I252" i="1"/>
  <c r="I253" i="1"/>
  <c r="I254" i="1"/>
  <c r="I255" i="1"/>
  <c r="I256" i="1"/>
  <c r="I257" i="1"/>
  <c r="I258" i="1"/>
  <c r="I259" i="1"/>
  <c r="I260" i="1"/>
  <c r="I261" i="1"/>
  <c r="I263" i="1"/>
  <c r="I264" i="1"/>
  <c r="I265" i="1"/>
  <c r="I266" i="1"/>
  <c r="I267" i="1"/>
  <c r="I268" i="1"/>
  <c r="I269" i="1"/>
  <c r="I270" i="1"/>
  <c r="I271" i="1"/>
  <c r="I272" i="1"/>
  <c r="I276" i="1"/>
  <c r="I277" i="1"/>
  <c r="I278" i="1"/>
  <c r="I279" i="1"/>
  <c r="I280" i="1"/>
  <c r="I281" i="1"/>
  <c r="I282" i="1"/>
  <c r="I283" i="1"/>
  <c r="I296" i="1"/>
  <c r="I297" i="1"/>
  <c r="I298" i="1"/>
  <c r="I299" i="1"/>
  <c r="I300" i="1"/>
  <c r="I301" i="1"/>
  <c r="I302" i="1"/>
  <c r="I303" i="1"/>
  <c r="I304" i="1"/>
  <c r="I306" i="1"/>
  <c r="I307" i="1"/>
  <c r="I308" i="1"/>
  <c r="I309" i="1"/>
  <c r="I317" i="1"/>
  <c r="I318" i="1"/>
  <c r="I319" i="1"/>
  <c r="I323" i="1"/>
  <c r="I326" i="1"/>
  <c r="I327" i="1"/>
  <c r="I328" i="1"/>
  <c r="I329" i="1"/>
  <c r="I330" i="1"/>
  <c r="I332" i="1"/>
  <c r="G330" i="1"/>
  <c r="G343" i="1"/>
  <c r="G333" i="1"/>
  <c r="G334" i="1"/>
  <c r="G335" i="1"/>
  <c r="G345" i="1"/>
  <c r="G137" i="1"/>
  <c r="G138" i="1"/>
  <c r="G139" i="1"/>
  <c r="G141" i="1"/>
  <c r="G142" i="1"/>
  <c r="G143" i="1"/>
  <c r="G179" i="1"/>
  <c r="G180" i="1"/>
  <c r="G218" i="1"/>
  <c r="G219" i="1"/>
  <c r="G220" i="1"/>
  <c r="G221" i="1"/>
  <c r="G222" i="1"/>
  <c r="G223" i="1"/>
  <c r="G224" i="1"/>
  <c r="G228" i="1"/>
  <c r="G229" i="1"/>
  <c r="G230" i="1"/>
  <c r="G231" i="1"/>
  <c r="G234" i="1"/>
  <c r="G235" i="1"/>
  <c r="G236" i="1"/>
  <c r="G251" i="1"/>
  <c r="G252" i="1"/>
  <c r="G253" i="1"/>
  <c r="G254" i="1"/>
  <c r="G255" i="1"/>
  <c r="G256" i="1"/>
  <c r="G257" i="1"/>
  <c r="G258" i="1"/>
  <c r="G259" i="1"/>
  <c r="G260" i="1"/>
  <c r="G261" i="1"/>
  <c r="G263" i="1"/>
  <c r="G264" i="1"/>
  <c r="G265" i="1"/>
  <c r="G266" i="1"/>
  <c r="G267" i="1"/>
  <c r="G268" i="1"/>
  <c r="G269" i="1"/>
  <c r="G270" i="1"/>
  <c r="G271" i="1"/>
  <c r="G272" i="1"/>
  <c r="G277" i="1"/>
  <c r="G278" i="1"/>
  <c r="G279" i="1"/>
  <c r="G280" i="1"/>
  <c r="G281" i="1"/>
  <c r="G282" i="1"/>
  <c r="G283" i="1"/>
  <c r="G296" i="1"/>
  <c r="G297" i="1"/>
  <c r="G298" i="1"/>
  <c r="G299" i="1"/>
  <c r="G300" i="1"/>
  <c r="G301" i="1"/>
  <c r="G302" i="1"/>
  <c r="G303" i="1"/>
  <c r="G304" i="1"/>
  <c r="G306" i="1"/>
  <c r="G307" i="1"/>
  <c r="G308" i="1"/>
  <c r="G309" i="1"/>
  <c r="G317" i="1"/>
  <c r="G318" i="1"/>
  <c r="G319" i="1"/>
  <c r="G323" i="1"/>
  <c r="G326" i="1"/>
  <c r="G327" i="1"/>
  <c r="G328" i="1"/>
  <c r="G329" i="1"/>
  <c r="G332" i="1"/>
  <c r="I350" i="1" l="1"/>
  <c r="I351" i="1" l="1"/>
  <c r="I352" i="1"/>
</calcChain>
</file>

<file path=xl/sharedStrings.xml><?xml version="1.0" encoding="utf-8"?>
<sst xmlns="http://schemas.openxmlformats.org/spreadsheetml/2006/main" count="797" uniqueCount="769">
  <si>
    <t>CUSTOMER :</t>
  </si>
  <si>
    <t>MATERIAL</t>
  </si>
  <si>
    <t>LABOR</t>
  </si>
  <si>
    <t>DESCRIPTION</t>
  </si>
  <si>
    <t>QTY</t>
  </si>
  <si>
    <t>1013A25 04 00</t>
  </si>
  <si>
    <t>1013A40 04 00</t>
  </si>
  <si>
    <t>6604 25 00</t>
  </si>
  <si>
    <t>6604 40 00</t>
  </si>
  <si>
    <t>6606 25 00</t>
  </si>
  <si>
    <t>6606 40 00</t>
  </si>
  <si>
    <t>6666 25 40</t>
  </si>
  <si>
    <t>6676 25 00</t>
  </si>
  <si>
    <t>6676 40 00</t>
  </si>
  <si>
    <t>6602 25 00</t>
  </si>
  <si>
    <t>6602 40 00</t>
  </si>
  <si>
    <t>6662 40 25</t>
  </si>
  <si>
    <t>6663 25 22</t>
  </si>
  <si>
    <t>6663 40 22</t>
  </si>
  <si>
    <t>6662 25 00</t>
  </si>
  <si>
    <t>6605 25 22</t>
  </si>
  <si>
    <t>6605 25 28</t>
  </si>
  <si>
    <t>6605 40 43</t>
  </si>
  <si>
    <t>6625 25 00</t>
  </si>
  <si>
    <t>6625 40 00</t>
  </si>
  <si>
    <t>6684 25 22</t>
  </si>
  <si>
    <t>6697 25 01</t>
  </si>
  <si>
    <t>6697 40 01</t>
  </si>
  <si>
    <t>0169 00 05 00</t>
  </si>
  <si>
    <t>Total Material</t>
  </si>
  <si>
    <t>*Total hrs</t>
  </si>
  <si>
    <t>Material (Tax Incl)</t>
  </si>
  <si>
    <t>Total Labor</t>
  </si>
  <si>
    <t>Total System Cost</t>
  </si>
  <si>
    <t>Local Tax</t>
  </si>
  <si>
    <t>DISCOUNT (%):</t>
  </si>
  <si>
    <t>Mounting hardware labor</t>
  </si>
  <si>
    <t>1016A25 04 00</t>
  </si>
  <si>
    <t>1013A17 04 00</t>
  </si>
  <si>
    <t>16.5 mm (1/2" ID) Pipe Clip</t>
  </si>
  <si>
    <t>6697 17 01</t>
  </si>
  <si>
    <t>25mm (7/8" ID) Pipe Clip</t>
  </si>
  <si>
    <t>16.5 mm (1/2" ID) 2 Port Wall Bracket</t>
  </si>
  <si>
    <t>25 mm (7/8" ID) 2 Port Wall Bracket</t>
  </si>
  <si>
    <t>6684 17 22</t>
  </si>
  <si>
    <t>16.5 mm (1/2" ID) Union</t>
  </si>
  <si>
    <t>6606 17 00</t>
  </si>
  <si>
    <t>6602 17 00</t>
  </si>
  <si>
    <t>6605 17 22</t>
  </si>
  <si>
    <t>6662 40 17</t>
  </si>
  <si>
    <t>6662 25 17</t>
  </si>
  <si>
    <t>1001E25 00 01</t>
  </si>
  <si>
    <t>1001E25 00 03</t>
  </si>
  <si>
    <t>1001E25 00 04</t>
  </si>
  <si>
    <t>1001E40 00 02</t>
  </si>
  <si>
    <t>1001E40 00 04</t>
  </si>
  <si>
    <t>1001E40 00 05</t>
  </si>
  <si>
    <t>6612 25 00</t>
  </si>
  <si>
    <t>6612 40 00</t>
  </si>
  <si>
    <t>4230 00 40</t>
  </si>
  <si>
    <t>4299 03 01</t>
  </si>
  <si>
    <t>6605 25 35</t>
  </si>
  <si>
    <t>6605 40 35</t>
  </si>
  <si>
    <t>1001E63 00 05</t>
  </si>
  <si>
    <t>1001E63 00 06</t>
  </si>
  <si>
    <t>6602 63 00</t>
  </si>
  <si>
    <t>6605 63 44</t>
  </si>
  <si>
    <t>6606 63 00</t>
  </si>
  <si>
    <t>6676 63 00</t>
  </si>
  <si>
    <t>6666 40 63</t>
  </si>
  <si>
    <t>6625 63 00</t>
  </si>
  <si>
    <t>6604 63 00</t>
  </si>
  <si>
    <t>6604 63 40</t>
  </si>
  <si>
    <t>6662 63 25</t>
  </si>
  <si>
    <t>6697 63 01</t>
  </si>
  <si>
    <t>6697 00 03</t>
  </si>
  <si>
    <t>Spacer Block for Pipe Clips</t>
  </si>
  <si>
    <t>6605 17 14</t>
  </si>
  <si>
    <t>6604 17 00</t>
  </si>
  <si>
    <t>6625 17 00</t>
  </si>
  <si>
    <t>6605 63 41</t>
  </si>
  <si>
    <t>1001E63 00 08</t>
  </si>
  <si>
    <t>Labor Rate ($/hour):</t>
  </si>
  <si>
    <t>Local Tax:</t>
  </si>
  <si>
    <t>6605 40 50</t>
  </si>
  <si>
    <t>6666 17 25</t>
  </si>
  <si>
    <t>6621 17 22</t>
  </si>
  <si>
    <t>6621 25 22</t>
  </si>
  <si>
    <t>6621 25 28</t>
  </si>
  <si>
    <t>6621 40 43</t>
  </si>
  <si>
    <t>6621 40 50</t>
  </si>
  <si>
    <t>6663 63 22</t>
  </si>
  <si>
    <t>6663 63 28</t>
  </si>
  <si>
    <t xml:space="preserve"> </t>
  </si>
  <si>
    <t>FP01 L1 01</t>
  </si>
  <si>
    <t>FP01 L1 02</t>
  </si>
  <si>
    <t>FP01 L3 02</t>
  </si>
  <si>
    <t>FP01 L3 03</t>
  </si>
  <si>
    <t>RX04 L1 00</t>
  </si>
  <si>
    <t>RX24 L1 63</t>
  </si>
  <si>
    <t>RX24 L1 40</t>
  </si>
  <si>
    <t>RX20 L1N04</t>
  </si>
  <si>
    <t>RX04 L3 00</t>
  </si>
  <si>
    <t>RX04 L3 L1</t>
  </si>
  <si>
    <t>RX24 L3 63</t>
  </si>
  <si>
    <t>RX24 L3 40</t>
  </si>
  <si>
    <t>RX20 L3N04</t>
  </si>
  <si>
    <t>RR01 L3 00</t>
  </si>
  <si>
    <t>RR01 L1 00</t>
  </si>
  <si>
    <t>RX64 L1 63</t>
  </si>
  <si>
    <t>RX66 L3 L1</t>
  </si>
  <si>
    <t>RX64 L3 63</t>
  </si>
  <si>
    <t>100mm (4" ID) System</t>
  </si>
  <si>
    <t>76mm (3" ID) System</t>
  </si>
  <si>
    <t>63mm (2 1/2" ID) System</t>
  </si>
  <si>
    <t>40mm (1 1/2" ID) System</t>
  </si>
  <si>
    <t>25mm (7/8" ID) System</t>
  </si>
  <si>
    <t>16.5mm (1/2" ID) System</t>
  </si>
  <si>
    <t>RX02 L3 00</t>
  </si>
  <si>
    <t>RX25 L3 00</t>
  </si>
  <si>
    <t>RX30 L3 00</t>
  </si>
  <si>
    <t>VR01 L3 00</t>
  </si>
  <si>
    <t>EX01 L3 00</t>
  </si>
  <si>
    <t>RX02 L1 00</t>
  </si>
  <si>
    <t>RX25 L1 00</t>
  </si>
  <si>
    <t>RX30 L1 00</t>
  </si>
  <si>
    <t>VR01 L1 00</t>
  </si>
  <si>
    <t>EX01 L1 00</t>
  </si>
  <si>
    <t>3/8" Threaded Rod Adapt. (Used w/ 40, 25, 16.5mm clips)</t>
  </si>
  <si>
    <t>6605 40 44</t>
  </si>
  <si>
    <t>6605 63 46</t>
  </si>
  <si>
    <t>6688 22 22</t>
  </si>
  <si>
    <t>Mounting Accessories</t>
  </si>
  <si>
    <t>EW05 L3 00</t>
  </si>
  <si>
    <t>TA16 L3 04</t>
  </si>
  <si>
    <t>TA16 L1 04</t>
  </si>
  <si>
    <t>RA69 40 25</t>
  </si>
  <si>
    <t>RA68 40N04</t>
  </si>
  <si>
    <t>RA69 25 17</t>
  </si>
  <si>
    <t>RA68 25N04</t>
  </si>
  <si>
    <t>6651 40 12 04</t>
  </si>
  <si>
    <t>6651 25 12 04</t>
  </si>
  <si>
    <t>RX31 L3 00</t>
  </si>
  <si>
    <t>RX31 L1 00</t>
  </si>
  <si>
    <t>RX12 L3 00</t>
  </si>
  <si>
    <t>RX12 L1 00</t>
  </si>
  <si>
    <t>ER01 L3 00</t>
  </si>
  <si>
    <t>ER01 L1 00</t>
  </si>
  <si>
    <t>RR63 L3N08</t>
  </si>
  <si>
    <t>RR63 L1N08</t>
  </si>
  <si>
    <t>6621 25 35</t>
  </si>
  <si>
    <t>Mounting hardware (misc material)</t>
  </si>
  <si>
    <t>Additional labor (hrs) for misc material</t>
  </si>
  <si>
    <t>40 mm (1 1/2" ID) Pipe (L=20'): 6063T5 Aluminum BLUE</t>
  </si>
  <si>
    <t>40 mm (1 1/2" ID) Pipe (L=20'): 6063T5 Aluminum GREY</t>
  </si>
  <si>
    <t>40 mm (1 1/2" ID) Pipe (L=20'): 6063T5 Aluminum GREEN</t>
  </si>
  <si>
    <t>25 mm (7/8" ID) Pipe (L=20'): 6063T5 Aluminum BLUE</t>
  </si>
  <si>
    <t>25 mm (7/8" ID) Pipe (L=20'): 6063T5 Aluminum GREY</t>
  </si>
  <si>
    <t>25 mm (7/8" ID) Pipe (L=20'): 6063T5 Aluminum GREEN</t>
  </si>
  <si>
    <t>RR21 L1N20</t>
  </si>
  <si>
    <t>RR21 L1N24</t>
  </si>
  <si>
    <t>WEIGHT</t>
  </si>
  <si>
    <t>QUANTITY</t>
  </si>
  <si>
    <t>LABOR HOURS</t>
  </si>
  <si>
    <t>LABOR TOTAL</t>
  </si>
  <si>
    <t>PRICE TOTAL</t>
  </si>
  <si>
    <t>BOX QTY</t>
  </si>
  <si>
    <t>LIST EACH</t>
  </si>
  <si>
    <t>PART NUMBER</t>
  </si>
  <si>
    <t>Additional  Rental Equipment / Tools</t>
  </si>
  <si>
    <t>16.5 mm (1/2" ID) Pipe (L=15'): 6063T5 Aluminum BLUE</t>
  </si>
  <si>
    <t xml:space="preserve">16.5 mm (1/2" ID) Pipe (L=15'): 6063T5 Aluminum GREEN </t>
  </si>
  <si>
    <t>6609 63 41</t>
  </si>
  <si>
    <t>6609 63 46</t>
  </si>
  <si>
    <t>6612 63 00</t>
  </si>
  <si>
    <t>6609 40 35</t>
  </si>
  <si>
    <t>6609 40 44</t>
  </si>
  <si>
    <t>6609 40 50</t>
  </si>
  <si>
    <t>6609 40 43</t>
  </si>
  <si>
    <t>6653 40 22 06</t>
  </si>
  <si>
    <t>6609 25 22</t>
  </si>
  <si>
    <t>6609 25 28</t>
  </si>
  <si>
    <t>6609 25 35</t>
  </si>
  <si>
    <t>6619 25 22</t>
  </si>
  <si>
    <t>6619 25 28</t>
  </si>
  <si>
    <t>25 mm (7/8'' ID) 1 Port 45° Wall Bracket</t>
  </si>
  <si>
    <t>25 mm (7/8'' ID) 2 Port 45° Wall Bracket</t>
  </si>
  <si>
    <t>25 mm (7/8'' ID) 2 Port 45° Wall Bracket with Ball Valve</t>
  </si>
  <si>
    <t>25 mm (7/8'' ID) 2 Port 90° Wall Bracket with Ball Valve</t>
  </si>
  <si>
    <t>25 mm (7/8'' ID) 3 Port Wall Bracket</t>
  </si>
  <si>
    <t>25 mm (7/8'' ID) 3 Port Wall Bracket with Ball Valve</t>
  </si>
  <si>
    <t>6689 25 22</t>
  </si>
  <si>
    <t>6694 25 22</t>
  </si>
  <si>
    <t>6679 25 22</t>
  </si>
  <si>
    <t>6675 25 22</t>
  </si>
  <si>
    <t>6696 25 22</t>
  </si>
  <si>
    <t>6653 25 22 06</t>
  </si>
  <si>
    <t>16.5 mm (1/2" ID) 90° Elbow</t>
  </si>
  <si>
    <t>6609 17 14</t>
  </si>
  <si>
    <t>6609 17 22</t>
  </si>
  <si>
    <t>1/2'' female/female NPT - 1 port 45° wall bracket</t>
  </si>
  <si>
    <t>1/2'' female/female NPT - 2 port 45° wall bracket</t>
  </si>
  <si>
    <t>16.5 mm (1/2'' ID) 1 Port 45° Wall Bracket</t>
  </si>
  <si>
    <t>16.5 mm (1/2'' ID) 2 Port 45° Wall Bracket</t>
  </si>
  <si>
    <t>16.5 mm (1/2'' ID) 2 Port 45° Wall Bracket with Ball Valve</t>
  </si>
  <si>
    <t>3/4"-1/2'' female/female NPT - 3 port wall bracket</t>
  </si>
  <si>
    <t>6691 22 22</t>
  </si>
  <si>
    <t>6640 17 22</t>
  </si>
  <si>
    <t>6689 17 22</t>
  </si>
  <si>
    <t>6694 17 22</t>
  </si>
  <si>
    <t>6679 17 22</t>
  </si>
  <si>
    <t>1/2" NPT Inlet 2 Port Wall Bracket</t>
  </si>
  <si>
    <t>25 mm (7/8'' ID) 1 Port 45° Wall Bracket with Ball Valve</t>
  </si>
  <si>
    <t>16.5 mm (1/2'' ID) 1 Port 45° Wall Bracket with Ball Valve</t>
  </si>
  <si>
    <t>168mm (6") System</t>
  </si>
  <si>
    <t>TA16 L8 04</t>
  </si>
  <si>
    <t>RR01 L8 00</t>
  </si>
  <si>
    <t>RA02 L8 00</t>
  </si>
  <si>
    <t>RA12 L8 00</t>
  </si>
  <si>
    <t>RA04 L8 00</t>
  </si>
  <si>
    <t>RA04 L8 L3</t>
  </si>
  <si>
    <t>RA04 L8 L1</t>
  </si>
  <si>
    <t>RA04 L8 63</t>
  </si>
  <si>
    <t>RR63 L8N12</t>
  </si>
  <si>
    <t>RR63 L8N16</t>
  </si>
  <si>
    <t>RA66 L8 L3</t>
  </si>
  <si>
    <t>RA66 L8 L1</t>
  </si>
  <si>
    <t>RA31 L8 00</t>
  </si>
  <si>
    <t>EW05 L8 00</t>
  </si>
  <si>
    <t>ER01 L8 00</t>
  </si>
  <si>
    <t>1016A40 04 00</t>
  </si>
  <si>
    <t>1016A63 06</t>
  </si>
  <si>
    <t>1016A63 02</t>
  </si>
  <si>
    <t>1016A40 06 00</t>
  </si>
  <si>
    <t>1016A40 02 00</t>
  </si>
  <si>
    <t>1016A25 06 00</t>
  </si>
  <si>
    <t>1016A25 02 00</t>
  </si>
  <si>
    <t>TA16 L8 02</t>
  </si>
  <si>
    <t>TA16 L1 06</t>
  </si>
  <si>
    <t>TA16 L1 02</t>
  </si>
  <si>
    <t>TA16 L3 06</t>
  </si>
  <si>
    <t>TA16 L3 02</t>
  </si>
  <si>
    <t>6611 25 22</t>
  </si>
  <si>
    <t>6611 25 28</t>
  </si>
  <si>
    <t>6611 25 35</t>
  </si>
  <si>
    <t>6611 40 35</t>
  </si>
  <si>
    <t>6611 40 43</t>
  </si>
  <si>
    <t>6611 40 50</t>
  </si>
  <si>
    <t>6611 40 44</t>
  </si>
  <si>
    <t>6611 63 44</t>
  </si>
  <si>
    <t>6611 63 41</t>
  </si>
  <si>
    <t>16.5 mm (1/2" ID) 90° Male Elbow to 1/4" NPT Thread</t>
  </si>
  <si>
    <t>16.5 mm (1/2" ID) 90° Male Elbow to 1/2" NPT Thread</t>
  </si>
  <si>
    <t>16.5 mm (1/2" ID) Equal Tee</t>
  </si>
  <si>
    <t>16.5 mm (1/2" ID) End Cap</t>
  </si>
  <si>
    <t>1013A17 06 00</t>
  </si>
  <si>
    <t>1014A17 02</t>
  </si>
  <si>
    <t>16.5 mm (1/2" ID) Male Stem Connector to 1/2" NPT Thread</t>
  </si>
  <si>
    <t>16.5 mm (1/2" ID) Male Connector to 1/2" NPT Thread</t>
  </si>
  <si>
    <t>16.5 mm (1/2" ID) Male Connector to 1/4" NPT Thread</t>
  </si>
  <si>
    <t>16.5 mm (1/2" ID) Male Stud Nut to 1/2" NPT Thread</t>
  </si>
  <si>
    <t>6611 17 22</t>
  </si>
  <si>
    <t>6615 25 28</t>
  </si>
  <si>
    <t>6615 25 35</t>
  </si>
  <si>
    <t>6615 40 43</t>
  </si>
  <si>
    <t>6615 40 50</t>
  </si>
  <si>
    <t>25 mm (7/8" ID) Mini Bracket with 1/2" Female NPT ball valve</t>
  </si>
  <si>
    <t>25 mm (7/8" ID) Simple Mini Brkt with 1/2" Female NPT Thread</t>
  </si>
  <si>
    <t>25 mm (7/8" ID) Simple Reducing Bracket to 16.5mm (1/2")</t>
  </si>
  <si>
    <t>25 mm (7/8" ID) Assembly Reducing Bracket to 16.5mm (1/2")</t>
  </si>
  <si>
    <t xml:space="preserve">25 mm (7/8" ID) Quick Assm Bracket </t>
  </si>
  <si>
    <t>25 mm (7/8" ID) Male Stem Connector to 1" NPT Thread</t>
  </si>
  <si>
    <t>25 mm (7/8" ID) Male Stem Connector to 3/4" NPT Thread</t>
  </si>
  <si>
    <t>25 mm (7/8" ID) Male Stem Connector to 1/2" NPT Thread</t>
  </si>
  <si>
    <t>25 mm (7/8" ID) End Cap</t>
  </si>
  <si>
    <t>25 mm (7/8" ID) 45° Male Elbow to 1" NPT Thread</t>
  </si>
  <si>
    <t>25 mm (7/8" ID) 45° Male Elbow to 3/4" NPT Thread</t>
  </si>
  <si>
    <t>25 mm (7/8" ID) 45° Male Elbow to 1/2" NPT Thread</t>
  </si>
  <si>
    <t>25 mm (7/8" ID) Male Stud 1" NPT w/ Fixing Plate</t>
  </si>
  <si>
    <t>25 mm (7/8" ID) Male Stud 3/4" NPT w/ Fixing Plate</t>
  </si>
  <si>
    <t>25 mm (7/8" ID) Male Stud Nut to 1" NPT Thread</t>
  </si>
  <si>
    <t>25 mm (7/8" ID) Male Stud Nut to 3/4" NPT Thread</t>
  </si>
  <si>
    <t>25 mm (7/8" ID) Male Stud Nut to 1/2" NPT Thread</t>
  </si>
  <si>
    <t>25 mm (7/8" ID) 90° Male Elbow to 1" NPT Thread</t>
  </si>
  <si>
    <t>25 mm (7/8" ID) 90° Male Elbow to 3/4" NPT Thread</t>
  </si>
  <si>
    <t>25 mm (7/8" ID) 90° Male Elbow to 1/2" NPT Thread</t>
  </si>
  <si>
    <t xml:space="preserve">25 mm (7/8" ID) 45° elbow </t>
  </si>
  <si>
    <t>25 mm (7/8" ID) Union with vent</t>
  </si>
  <si>
    <t>25 mm (7/8" ID) Union</t>
  </si>
  <si>
    <t>25 mm (7/8" ID) Male Connector to 1" NPT Thread</t>
  </si>
  <si>
    <t>25 mm (7/8" ID) Male Connector to 3/4" NPT Thread</t>
  </si>
  <si>
    <t>25 mm (7/8" ID) Male Connector to 1/2" NPT Thread</t>
  </si>
  <si>
    <t>25 mm (7/8" ID) Equal Tee</t>
  </si>
  <si>
    <t>25 mm (7/8" ID) 90° Elbow</t>
  </si>
  <si>
    <t>25 mm (7/8" ID) 4 port "push connect" Manifold</t>
  </si>
  <si>
    <t>25 mm (7/8" ID) 6 port "push connect" 1/2" NPT Manifold</t>
  </si>
  <si>
    <t>25 mm (7/8" ID) flexible hose: 6' 7" length</t>
  </si>
  <si>
    <t>25 mm (7/8" ID) flexible hose: 5' length</t>
  </si>
  <si>
    <t>25 mm (7/8" ID) flexible hose: 1' 4" length</t>
  </si>
  <si>
    <t>40 mm (1 1/2" ID) Pipe Clip</t>
  </si>
  <si>
    <t>40 mm (1 1/2" ID) In-line Reducer to 25mm (7/8" ID)</t>
  </si>
  <si>
    <t>63 mm (2 1/2" ID) In-line Reducer to 40mm (1 1/2" ID)</t>
  </si>
  <si>
    <t xml:space="preserve">25 mm (7/8" ID) In-line Reducer to 16.5mm (1/2" ID) </t>
  </si>
  <si>
    <t xml:space="preserve">25 mm (7/8" ID) In-line Reducer to 40mm (1 1/2" ID) </t>
  </si>
  <si>
    <t xml:space="preserve">16.5 mm (1/2" ID) In-line Reducer to 25mm (7/8" ID) </t>
  </si>
  <si>
    <t>40 mm (1 1/2" ID) Mini Bracket with 1/2" Female NPT ball valve</t>
  </si>
  <si>
    <t>40 mm (1 1/2" ID) Simple Mini Brkt with 1/2" Female NPT thread</t>
  </si>
  <si>
    <t>40 mm (1 1/2" ID) Simple Reducing Bracket to 25mm (7/8")</t>
  </si>
  <si>
    <t>40 mm (1 1/2" ID) Assembly Reducing Bracket to 25mm (7/8")</t>
  </si>
  <si>
    <t>40 mm (1 1/2" ID) Assembly Reducing Bracket to 16.5mm (1/2")</t>
  </si>
  <si>
    <t>40 mm (1 1/2" ID) Male Stem Connector to 1 1/2" NPT Thread</t>
  </si>
  <si>
    <t>40 mm (1 1/2" ID) Male Stem Connector to 1 1/4" NPT Thread</t>
  </si>
  <si>
    <t>40 mm (1 1/2" ID) Male Connector to 2" NPT Thread</t>
  </si>
  <si>
    <t>40 mm (1 1/2" ID) Male Connector to 1 1/2" NPT Thread</t>
  </si>
  <si>
    <t>40 mm (1 1/2" ID) Male Connector to 1 1/4" NPT Thread</t>
  </si>
  <si>
    <t>40 mm (1 1/2" ID) Male Connector to 1" NPT Thread</t>
  </si>
  <si>
    <t>40 mm (1 1/2" ID) 45° Male Elbow to 1 1/2" NPT Thread</t>
  </si>
  <si>
    <t>40 mm (1 1/2" ID) 45° Male Elbow to 2" NPT Thread</t>
  </si>
  <si>
    <t>40 mm (1 1/2" ID) 45° Male Elbow to 1 1/4" NPT Thread</t>
  </si>
  <si>
    <t>40 mm (1 1/2" ID) 45° Male Elbow to 1" NPT Thread</t>
  </si>
  <si>
    <t>40 mm (1 1/2" ID) Male Stud 1 1/2" NPT w/ Fixing Plate</t>
  </si>
  <si>
    <t>40 mm (1 1/2" ID) Male Stud 1 1/4" NPT w/ Fixing Plate</t>
  </si>
  <si>
    <t>40 mm (1 1/2" ID) Male Stud Nut to 2" Male NPT Thread</t>
  </si>
  <si>
    <t>40 mm (1 1/2" ID) Male Stud Nut to 1 1/2"" NPT Thread</t>
  </si>
  <si>
    <t>40 mm (1 1/2" ID) Male Stud Nut to 1 1/4" NPT Thread</t>
  </si>
  <si>
    <t>40 mm (1 1/2" ID) Male Stud Nut to 1" NPT Thread</t>
  </si>
  <si>
    <t>40 mm (1 1/2" ID) 90° Male Elbow to 1 1/4" NPT Thread</t>
  </si>
  <si>
    <t>40 mm (1 1/2" ID) 90° Male Elbow to 1 1/2" NPT Thread</t>
  </si>
  <si>
    <t>40 mm (1 1/2" ID) 90° Male Elbow to 2" NPT Thread</t>
  </si>
  <si>
    <t>40 mm (1 1/2" ID) 90° Male Elbow to 1" NPT Thread</t>
  </si>
  <si>
    <t>40 mm (1 1/2" ID) End Cap</t>
  </si>
  <si>
    <t xml:space="preserve">40 mm (1 1/2" ID) 45° elbow </t>
  </si>
  <si>
    <t>40 mm (1 1/2" ID) Union with vent</t>
  </si>
  <si>
    <t>40 mm (1 1/2" ID) Union</t>
  </si>
  <si>
    <t>40 mm (1 1/2" ID) Equal Tee</t>
  </si>
  <si>
    <t>40 mm (1 1/2" ID) 90° Elbow</t>
  </si>
  <si>
    <t>40 mm (1 1/2" ID) Air Pilot Kit</t>
  </si>
  <si>
    <t>40 mm (1 1/2" ID) Air Piloted Valve</t>
  </si>
  <si>
    <t>40 mm (1 1/2" ID) 4 port "push connect" Manifold</t>
  </si>
  <si>
    <t>40 mm (1 1/2" ID) 6 port "push connect" 1/2" NPT Manifold</t>
  </si>
  <si>
    <t>40 mm (1 1/2" ID) flexible hose: 9' 10" length</t>
  </si>
  <si>
    <t>40 mm (1 1/2" ID) flexible hose: 6' 7" length</t>
  </si>
  <si>
    <t>40 mm (1 1/2" ID) flexible hose: 3' 9" length</t>
  </si>
  <si>
    <t>63 mm (2 1/2" ID) Pipe Clip</t>
  </si>
  <si>
    <t>63 mm (2 1/2"ID) Mini Bracket with 3/4" Female NPT ball valve</t>
  </si>
  <si>
    <t>63 mm (2 1/2"ID) Mini Bracket with 1/2" Female NPT ball valve</t>
  </si>
  <si>
    <t>63 mm (2 1/2" ID) Mini Brkt w/ 3/4" Female NPT thread</t>
  </si>
  <si>
    <t>63 mm (2 1/2" ID) Mini Brkt w/ 1/2" Female NPT thread</t>
  </si>
  <si>
    <t>63 mm (2 1/2" ID) Assembly Reducing Bracket to 25mm (7/8")</t>
  </si>
  <si>
    <t>63 mm (2 1/2" ID) Male Connector to 3" NPT Thread</t>
  </si>
  <si>
    <t>63 mm (2 1/2" ID) Male Connector to 2 1/2" NPT Thread</t>
  </si>
  <si>
    <t>63 mm (2 1/2" ID) Male Connector to 2" NPT Thread</t>
  </si>
  <si>
    <t>63 mm (2 1/2" ID) End Cap</t>
  </si>
  <si>
    <t>63 mm (2 1/2" ID) Union with vent</t>
  </si>
  <si>
    <t xml:space="preserve">63 mm (2 1/2" ID) 45° elbow </t>
  </si>
  <si>
    <t>63 mm (2 1/2" ID) 90° Elbow</t>
  </si>
  <si>
    <t>63 mm (2 1/2" ID) 90° Male Elbow to 2 1/2" NPT Thread</t>
  </si>
  <si>
    <t>63 mm (2 1/2" ID) 90° Male Elbow to 3" NPT Thread</t>
  </si>
  <si>
    <t>63 mm (2 1/2" ID) Equal Tee</t>
  </si>
  <si>
    <t>63 mm (2 1/2" ID) Union</t>
  </si>
  <si>
    <t>63 mm (2 1/2" ID) Male Stud Nut to 2" NPT Thread</t>
  </si>
  <si>
    <t>63 mm (2 1/2" ID) Male Stud Nut to 2 1/2" NPT Thread</t>
  </si>
  <si>
    <t xml:space="preserve">63 mm (2 1/2" ID) In-line Reducer to 40mm (1 1/2" ID) </t>
  </si>
  <si>
    <t>6619 63 44</t>
  </si>
  <si>
    <t>63 mm (2 1/2" ID) flexible hose: 4' 7" length</t>
  </si>
  <si>
    <t>63 mm (2 1/2" ID) flexible hose: 13' 1" length</t>
  </si>
  <si>
    <t>63 mm (2 1/2" ID) flexible hose: 9' 10" length</t>
  </si>
  <si>
    <t>63 mm (2 1/2" ID) Pipe (L=20'): 6063T5 Aluminum GREEN</t>
  </si>
  <si>
    <t>63 mm (2 1/2" ID) Pipe (L=20'): 6063T5 Aluminum GREY</t>
  </si>
  <si>
    <t>63 mm (2 1/2" ID) Pipe (L=20'): 6063T5 Aluminum BLUE</t>
  </si>
  <si>
    <t>63 mm (2 1/2" ID) Pipe (L=10'): 6063T5 Aluminum BLUE</t>
  </si>
  <si>
    <t>76 mm (3" ID) Coupling: For use as Unions</t>
  </si>
  <si>
    <t>76 mm (3" ID) Male Connector to 2 1/2" NPT Thread</t>
  </si>
  <si>
    <t>76 mm (3" ID) Male Connector to 3" NPT Thread</t>
  </si>
  <si>
    <t xml:space="preserve">76 mm (3" ID) 90° Elbow </t>
  </si>
  <si>
    <t xml:space="preserve">76 mm (3" ID) 45° Elbow </t>
  </si>
  <si>
    <t>76 mm (3" ID) Equal Tee</t>
  </si>
  <si>
    <t>76 mm (3" ID) to 1/2" NPT Reducing Tee</t>
  </si>
  <si>
    <t>76 mm (3" ID) to 40mm (1 1/2" ID) Reducing Tee</t>
  </si>
  <si>
    <t>76 mm (3" ID) to 63mm (2 1/2" ID) Reducing Tee</t>
  </si>
  <si>
    <t xml:space="preserve">76 mm (3" ID) End Cap </t>
  </si>
  <si>
    <t>76 mm (3" ID) flexible hose: 6' 6" length</t>
  </si>
  <si>
    <t>76 mm (3" ID) flexible hose: 4' 11" length</t>
  </si>
  <si>
    <t>76 mm (3" ID) Pipe (L=20'): GREEN Aluminum</t>
  </si>
  <si>
    <t>76 mm (3" ID) Pipe (L=20'): GREY Aluminum</t>
  </si>
  <si>
    <t>76 mm (3" ID) Pipe (L= 20'): 6063T5 Aluminum BLUE</t>
  </si>
  <si>
    <t>100 mm (4" ID) to 63mm (2 1/2") Reducer</t>
  </si>
  <si>
    <t xml:space="preserve">100 mm (4" ID) End Cap </t>
  </si>
  <si>
    <t>100 mm (4" ID) to 63mm (2 1/2" ID) Reducing Tee</t>
  </si>
  <si>
    <t>100 mm (4" ID) to 40mm (1 1/2" ID) Reducing Tee</t>
  </si>
  <si>
    <t>100 mm (4" ID) to 1/2" NPT Reducing Tee</t>
  </si>
  <si>
    <t>100 mm (4" ID) to 76mm (3" ID) Reducing Tee</t>
  </si>
  <si>
    <t xml:space="preserve">100 mm (4" ID) Equal Tee </t>
  </si>
  <si>
    <t xml:space="preserve">100 mm (4" ID) 45° Elbow  </t>
  </si>
  <si>
    <t xml:space="preserve">100 mm (4" ID) 90° Elbow  </t>
  </si>
  <si>
    <t>100 mm (4 " ID) Coupling: For use as Unions</t>
  </si>
  <si>
    <t>100 mm (4" ID) flexible hose: 9' 10" length</t>
  </si>
  <si>
    <t>100 mm (4" ID) flexible hose: 6' 6" length</t>
  </si>
  <si>
    <t>100 mm (4" ID) Pipe (L=20'): GREEN Aluminum</t>
  </si>
  <si>
    <t>100 mm (4" ID) Pipe (L=20'): GREY Aluminum</t>
  </si>
  <si>
    <t>100 mm (4" ID) Pipe (L= 20'): 6063T5 Aluminum BLUE</t>
  </si>
  <si>
    <t>168 mm (6") to 76mm (3" ID) In-line Reducer</t>
  </si>
  <si>
    <t>168 mm (6") to 100mm (4") In-line Reducer</t>
  </si>
  <si>
    <t>168 mm (6")  Reducing Brkt 2" NPT Female Thread</t>
  </si>
  <si>
    <t>168 mm (6")  Reducing Brkt 1-1/2" NPT Female Thread</t>
  </si>
  <si>
    <t>168 mm (6") to 63mm (2 1/2") Reducing Tee</t>
  </si>
  <si>
    <t>168 mm (6") to 76mm (3") Reducing Tee</t>
  </si>
  <si>
    <t>168 mm (6") to 100mm (4") Reducing Tee</t>
  </si>
  <si>
    <t xml:space="preserve">168 mm (6") Equal Tee </t>
  </si>
  <si>
    <t xml:space="preserve">168 mm (6") 45° Elbow  </t>
  </si>
  <si>
    <t xml:space="preserve">168 mm (6") 90° Elbow  </t>
  </si>
  <si>
    <t>168 mm (6") Coupling / Union connector</t>
  </si>
  <si>
    <t>168 mm (6") Pipe (L= 20'): 6063T5 Aluminum GREEN</t>
  </si>
  <si>
    <t>168 mm (6") Pipe (L= 20'): 6063T5 Aluminum GREY</t>
  </si>
  <si>
    <t>168 mm (6") Pipe (L= 20'): 6063T5 Aluminum BLUE</t>
  </si>
  <si>
    <t>40 mm (1 1/2" ID) Assm Reducing Bracket to 1/2" Female NPT Thread</t>
  </si>
  <si>
    <t>25 mm (7/8" ID) Assem Reducing Bracket to 1/2" Female NPT Thread</t>
  </si>
  <si>
    <t>Total Weight (lbs)</t>
  </si>
  <si>
    <t>UNIT WEIGHT (lbs)</t>
  </si>
  <si>
    <t>TOTAL WEIGHT (lbs)</t>
  </si>
  <si>
    <t>6615 25 22</t>
  </si>
  <si>
    <t>25 mm (7/8" ID) Male Stud 1/2" NPT w/ Fixing Plate</t>
  </si>
  <si>
    <t>76 mm (3" ID) Flanged Ball Valve with Bolt Kit</t>
  </si>
  <si>
    <t>EW08 L8 00</t>
  </si>
  <si>
    <t>EW10 00 02</t>
  </si>
  <si>
    <t>EW08 L3 00</t>
  </si>
  <si>
    <t>EW10 00 01</t>
  </si>
  <si>
    <t>76 mm (3" ID) Lugged Butterfly Valve - ANSI Flange Standard</t>
  </si>
  <si>
    <t>EW08 L1 00</t>
  </si>
  <si>
    <t>RX24 L1 50</t>
  </si>
  <si>
    <t xml:space="preserve">76 mm (3" ID) Reducing Tee to 50 mm (2" ID) </t>
  </si>
  <si>
    <t>RX64 L1 50</t>
  </si>
  <si>
    <t xml:space="preserve">76 mm (3" ID) In-line Reducer to 50 mm (2" ID) </t>
  </si>
  <si>
    <t>6604 63 50</t>
  </si>
  <si>
    <t>63 mm (2 1/2" ID) Reducing Tee to 50 mm (63 mm-50 mm-63 mm)</t>
  </si>
  <si>
    <t xml:space="preserve">63 mm (2 1/2" ID) Reducing Tee to 40 mm (63 mm-40 mm-63 mm) </t>
  </si>
  <si>
    <t>50mm (2" ID) System</t>
  </si>
  <si>
    <t>1013A50 04</t>
  </si>
  <si>
    <t>1016A50 04</t>
  </si>
  <si>
    <t>1016A50 06</t>
  </si>
  <si>
    <t>1016A50 02</t>
  </si>
  <si>
    <t>1001E50 00 09</t>
  </si>
  <si>
    <t>1001E50 00 04</t>
  </si>
  <si>
    <t>4092 50 00</t>
  </si>
  <si>
    <t>6602 50 00</t>
  </si>
  <si>
    <t>6604 50 00</t>
  </si>
  <si>
    <t>6604 50 25</t>
  </si>
  <si>
    <t>6604 50 40</t>
  </si>
  <si>
    <t>6605 50 44</t>
  </si>
  <si>
    <t>6605 50 50</t>
  </si>
  <si>
    <t>6606 50 00</t>
  </si>
  <si>
    <t>6609 50 44</t>
  </si>
  <si>
    <t>6609 50 50</t>
  </si>
  <si>
    <t>6611 50 44</t>
  </si>
  <si>
    <t>6611 50 50</t>
  </si>
  <si>
    <t>6612 50 00</t>
  </si>
  <si>
    <t>6615 50 44</t>
  </si>
  <si>
    <t>6615 50 50</t>
  </si>
  <si>
    <t>6619 50 44</t>
  </si>
  <si>
    <t>6619 50 50</t>
  </si>
  <si>
    <t>6625 50 00</t>
  </si>
  <si>
    <t>6662 50 25</t>
  </si>
  <si>
    <t>6663 50 22</t>
  </si>
  <si>
    <t>6663 50 28</t>
  </si>
  <si>
    <t>6666 40 50</t>
  </si>
  <si>
    <t>6666 50 63</t>
  </si>
  <si>
    <t>6668 50 22</t>
  </si>
  <si>
    <t>6676 50 00</t>
  </si>
  <si>
    <t>RA68 50N04</t>
  </si>
  <si>
    <t>RA68 50N08</t>
  </si>
  <si>
    <t>RA69 50 25</t>
  </si>
  <si>
    <t>6697 50 01</t>
  </si>
  <si>
    <t>50 mm (2" ID) Flexible Hose: 3' 28" Length</t>
  </si>
  <si>
    <t>50 mm (2" ID) Flexible Hose: 6' 56" Length</t>
  </si>
  <si>
    <t>50 mm (2" ID) Lockable Valve</t>
  </si>
  <si>
    <t>50 mm (2" ID) 90° Elbow</t>
  </si>
  <si>
    <t>50 mm (2" ID) Equal Tee</t>
  </si>
  <si>
    <t xml:space="preserve">50 mm (2" ID) Reducing Tee to 25 mm (50 mm-25 mm-50 mm) </t>
  </si>
  <si>
    <t xml:space="preserve">50 mm (2" ID) Reducing Tee to 40 mm (50 mm-40 mm-50 mm) </t>
  </si>
  <si>
    <t xml:space="preserve">50 mm (2" ID) Male Connector to 2" NPT Thread </t>
  </si>
  <si>
    <t xml:space="preserve">50 mm (2" ID) Male Connector to 1 1/2" NPT Thread </t>
  </si>
  <si>
    <t>50 mm (2" ID) Union</t>
  </si>
  <si>
    <t>50 mm (2" ID) 90° Male Elbow to 2" NPT Thread</t>
  </si>
  <si>
    <t>50 mm (2" ID) 90° Male Elbow to 1 1/2" NPT Thread</t>
  </si>
  <si>
    <t>50 mm (2" ID) Male Stud Nut to 2" NPT Thread</t>
  </si>
  <si>
    <t>50 mm (2" ID) Male Stud Nut to 1 1/2" NPT Thread</t>
  </si>
  <si>
    <t xml:space="preserve">50 mm (2" ID) 45° Elbow </t>
  </si>
  <si>
    <t>50 mm (2" ID) Male Stud to 2" NPT w/ Fixing Plate</t>
  </si>
  <si>
    <t>50 mm (2" ID) Male Stud to 1 1/2" NPT w/ Fixing Plate</t>
  </si>
  <si>
    <t>50 mm (2" ID) 45º Male Elbow to 2" NPT Thread</t>
  </si>
  <si>
    <t>50 mm (2" ID) 45º Male Elbow to 1 1/2" NPT Thread</t>
  </si>
  <si>
    <t>50 mm (2" ID) End Cap</t>
  </si>
  <si>
    <t>50 mm (2" ID) Assembly Reducing Bracket to 25mm (7/8")</t>
  </si>
  <si>
    <t>50 mm (2" ID) Mini Brkt w/ 1/2" Female NPT Thread</t>
  </si>
  <si>
    <t>50 mm (2" ID) Mini Brkt w/ 3/4" Female NPT Thread</t>
  </si>
  <si>
    <t>50 mm (2" ID) In-line Reducer to 40 mm (1 1/2" ID)</t>
  </si>
  <si>
    <t>50 mm (2" ID) In-line Reducer to 63 mm (2 1/2" ID)</t>
  </si>
  <si>
    <t>50 mm (2" ID) Mini Bracket with 1/2" Female NPT Ball Valve</t>
  </si>
  <si>
    <t>50 mm (2" ID) Union with Vent</t>
  </si>
  <si>
    <t>50 mm (2" ID) Simple Reducing Bracket to 1/2" NPT Female Thread</t>
  </si>
  <si>
    <t>50 mm (2" ID) Simple Reducing Bracket to 1" NPT Female Thread</t>
  </si>
  <si>
    <t>50 mm (2" ID) Simple Bracket to 25 mm (7/8")</t>
  </si>
  <si>
    <t>50 mm (2" ID) Pipe Clip</t>
  </si>
  <si>
    <t>SCOUT: DISCOUNT CODE B</t>
  </si>
  <si>
    <t>168mm (6") Sensors</t>
  </si>
  <si>
    <t>RR63 L8 FL</t>
  </si>
  <si>
    <t>168 mm (6" ID) Bracketed Flow Sensor</t>
  </si>
  <si>
    <t>100 mm (4" ID) Bracketed Flow Sensor</t>
  </si>
  <si>
    <t>RR63 L3 FL</t>
  </si>
  <si>
    <t>100mm (4") Sensors</t>
  </si>
  <si>
    <t>76mm (3") Sensors</t>
  </si>
  <si>
    <t>76 mm (3" ID) Bracketed Flow Sensor</t>
  </si>
  <si>
    <t>63mm (2 1/2") Sensors</t>
  </si>
  <si>
    <t>63 mm (2 1/2" ID) Bracketed Flow Sensor</t>
  </si>
  <si>
    <t>63 mm (2 1/2" ID) Union with Pressure Sensor</t>
  </si>
  <si>
    <t>63 mm (2 1/2" ID) Union with Humidity Sensor</t>
  </si>
  <si>
    <t>63 mm (2 1/2" ID) Union with Temperature Sensor</t>
  </si>
  <si>
    <t>EA98 63 FL</t>
  </si>
  <si>
    <t>6676 63 00 PT</t>
  </si>
  <si>
    <t>6676 63 00 HT</t>
  </si>
  <si>
    <t>6676 63 00 T</t>
  </si>
  <si>
    <t>50mm (2") Sensors</t>
  </si>
  <si>
    <t>50 mm (2" ID) Bracketed Flow Sensor</t>
  </si>
  <si>
    <t>50 mm (2" ID) Union with Pressure Sensor</t>
  </si>
  <si>
    <t>50 mm (2" ID) Union with Humidity Sensor</t>
  </si>
  <si>
    <t>50 mm (2" ID) Union with Temperature Sensor</t>
  </si>
  <si>
    <t>RA68 50 FL</t>
  </si>
  <si>
    <t>6676 50 00 PT</t>
  </si>
  <si>
    <t>6676 50 00 HT</t>
  </si>
  <si>
    <t>6676 50 00 T</t>
  </si>
  <si>
    <t>40mm (1 1/2") Sensors</t>
  </si>
  <si>
    <t>25 mm (7/8" ID) Bracketed Flow Sensor</t>
  </si>
  <si>
    <t>25 mm (7/8" ID) Union with Pressure Sensor</t>
  </si>
  <si>
    <t>25 mm (7/8" ID) Union with Humidity Sensor</t>
  </si>
  <si>
    <t>25 mm (7/8" ID) Union with Temperature Sensor</t>
  </si>
  <si>
    <t>40 mm (1 1/2" ID) Bracketed Flow Sensor</t>
  </si>
  <si>
    <t>40 mm (1 1/2" ID) Union with Pressure Sensor</t>
  </si>
  <si>
    <t>40 mm (1 1/2" ID) Union with Humidity Sensor</t>
  </si>
  <si>
    <t>40 mm (1 1/2" ID) Union with Temperature Sensor</t>
  </si>
  <si>
    <t>RA68 40 FL</t>
  </si>
  <si>
    <t>6676 40 00 PT</t>
  </si>
  <si>
    <t>6676 40 00 HT</t>
  </si>
  <si>
    <t>6676 40 00 T</t>
  </si>
  <si>
    <t>25mm (7/8") Sensors</t>
  </si>
  <si>
    <t>RA68 25 FL</t>
  </si>
  <si>
    <t>6676 25 00 PT</t>
  </si>
  <si>
    <t>6676 25 00 HT</t>
  </si>
  <si>
    <t>6676 25 00 T</t>
  </si>
  <si>
    <t>Individual Sensors</t>
  </si>
  <si>
    <t>Pressure Sensor to 1/4" FNPT Thread</t>
  </si>
  <si>
    <t>Humidity Sensor to 1/4" FNPT Thread</t>
  </si>
  <si>
    <t>Temperature Sensor to 1/4" FNPT Thread</t>
  </si>
  <si>
    <t>100 AMP Power Sensor to 1/2" Male NPT Thread w/ Bulkhead nut</t>
  </si>
  <si>
    <t>150 AMP Power Sensor to 1/2" Male NPT Thread w/ Bulkhead nut</t>
  </si>
  <si>
    <t>200 AMP Power Sensor to 1/2" Male NPT Thread w/ Bulkhead nut</t>
  </si>
  <si>
    <t>250 AMP Power Sensor to 1/2" Male NPT Thread w/ Bulkhead nut</t>
  </si>
  <si>
    <t>300 AMP Power Sensor to 1/2" Male NPT Thread w/ Bulkhead nut</t>
  </si>
  <si>
    <t>400 AMP Power Sensor to 1/2" Male NPT Thread w/ Bulkhead nut</t>
  </si>
  <si>
    <t>600 AMP Power Sensor to 1/2" Male NPT Thread w/ Bulkhead nut</t>
  </si>
  <si>
    <t>800 AMP Power Sensor to 1/2" Male NPT Thread w/ Bulkhead nut</t>
  </si>
  <si>
    <t>SNPT-10-2-4FP-KY</t>
  </si>
  <si>
    <t>SNHT-10-2-4FP-KY</t>
  </si>
  <si>
    <t>SNT-10-2-4FP-KY</t>
  </si>
  <si>
    <t>SNC-100-2-8MP-KY</t>
  </si>
  <si>
    <t>SNC-150-2-8MP-KY</t>
  </si>
  <si>
    <t>SNC-200-2-8MP-KY</t>
  </si>
  <si>
    <t>SNC-250-2-8MP-KY</t>
  </si>
  <si>
    <t>SNC-300-2-8MP-KY</t>
  </si>
  <si>
    <t>SNC-400-2-8MP-KY</t>
  </si>
  <si>
    <t>SNC-600-2-8MP-KY</t>
  </si>
  <si>
    <t>SNC-800-2-8MP-KY</t>
  </si>
  <si>
    <t>Communication Hardware</t>
  </si>
  <si>
    <t>Primary Collection Server w/ Ethernet &amp; WIFI Capabilities</t>
  </si>
  <si>
    <t>Primary Collection Server w/ Ethernet, WIFI, &amp; CDMA Capabilities</t>
  </si>
  <si>
    <t>Primary Collection Server w/ Ethernet, WIFI, &amp; GPRS Capabilities</t>
  </si>
  <si>
    <t>Primary Receiver Node / Signal Repeater</t>
  </si>
  <si>
    <t>Collection Server Protective Enclosure</t>
  </si>
  <si>
    <t>Collection Server Mounting Kit</t>
  </si>
  <si>
    <t>SN-CS-1</t>
  </si>
  <si>
    <t>SN-CS-2</t>
  </si>
  <si>
    <t>SN-CS-3</t>
  </si>
  <si>
    <t>SNPRN-2</t>
  </si>
  <si>
    <t>SN-CS-EN</t>
  </si>
  <si>
    <t>SN-CS-MK</t>
  </si>
  <si>
    <t>Pipe Mounting Labor (hours):</t>
  </si>
  <si>
    <t>50 mm (2" ID) Pipe (L=10'): 6063T5 Aluminum BLUE</t>
  </si>
  <si>
    <t>50 mm (2" ID) Pipe (L=20'): 6063T5 Aluminum BLUE</t>
  </si>
  <si>
    <t>50 mm (2" ID) Pipe (L=20'): 6063T5 Aluminum GREY</t>
  </si>
  <si>
    <t>50 mm (2" ID) Pipe (L=20'): 6063T5 Aluminum GREEN</t>
  </si>
  <si>
    <t>1/2" NPT Inlet 2 Port 90° Wall Bracket</t>
  </si>
  <si>
    <t>63 mm (2 1/2" ID) 45° Male elbow to 2" NPT Thread</t>
  </si>
  <si>
    <t>TBD</t>
  </si>
  <si>
    <t>70 AMP Power Sensor to 1/2" Male NPT Thread w/ Bulkhead nut</t>
  </si>
  <si>
    <t>SNC-070-2-8MP-KY</t>
  </si>
  <si>
    <t>RR63 L1 FL</t>
  </si>
  <si>
    <t>RA26 L8 00</t>
  </si>
  <si>
    <t>168 mm (6" ID) Equal Y</t>
  </si>
  <si>
    <t>RA26 L8 L3</t>
  </si>
  <si>
    <t>168 mm (6" ID) Lateral Y Reducer to 100mm (4" ID)</t>
  </si>
  <si>
    <t>RA25 L8 04</t>
  </si>
  <si>
    <t>168 mm (6" ID) End Cap w/ 1/2" Port</t>
  </si>
  <si>
    <t>RA31 L8 K2</t>
  </si>
  <si>
    <t>EW05 K2 00</t>
  </si>
  <si>
    <t>EW06 00 12</t>
  </si>
  <si>
    <t>RA26 L3 00</t>
  </si>
  <si>
    <t>100 mm (4" ID) Lateral Y</t>
  </si>
  <si>
    <t>RA26 L3 63</t>
  </si>
  <si>
    <t>RA26 L3 L1</t>
  </si>
  <si>
    <t>RA04 L3 L8</t>
  </si>
  <si>
    <t>RX24 L3 50</t>
  </si>
  <si>
    <t>RA25 L3 04</t>
  </si>
  <si>
    <t>RX64 L3 50</t>
  </si>
  <si>
    <t xml:space="preserve">100 mm (4" ID) In-line Reducer to 50mm (2" ID) </t>
  </si>
  <si>
    <t>RA30 L3 00</t>
  </si>
  <si>
    <t>RA31 L3 00</t>
  </si>
  <si>
    <t>RA33 L3N24</t>
  </si>
  <si>
    <t>EW06 00 10</t>
  </si>
  <si>
    <t>EW06 00 11</t>
  </si>
  <si>
    <t>RA26 L1 00</t>
  </si>
  <si>
    <t xml:space="preserve">76 mm (3" ID) Equal Y </t>
  </si>
  <si>
    <t>RA26 L1 40</t>
  </si>
  <si>
    <t>76 mm (3" ID) Reducer Y to 40mm (1 1/2" ID)</t>
  </si>
  <si>
    <t>RA26 L1 50</t>
  </si>
  <si>
    <t>76 mm (3" ID) Reducer Y (2" ID)</t>
  </si>
  <si>
    <t>RA26 L1 63</t>
  </si>
  <si>
    <t>76 mm (3" ID) Reducer Y (2 1/2" ID)</t>
  </si>
  <si>
    <t>RA04 L1 L3</t>
  </si>
  <si>
    <t>76 mm (3" ID) Expander Tee to 100mm (76mm-100mm-76mm)</t>
  </si>
  <si>
    <t>RA25 L1 04</t>
  </si>
  <si>
    <t>76 mm (3" ID) Aluminum End Cap w/ 1/2" Plug</t>
  </si>
  <si>
    <t>RA30 L1 00</t>
  </si>
  <si>
    <t>RA31 L1 00</t>
  </si>
  <si>
    <t>RA33 L1N24</t>
  </si>
  <si>
    <t>76 mm (3" ID) Aluminum Flange Adapter to 3" NPT Male Thread - ANSI 125/150 Standard</t>
  </si>
  <si>
    <t>EW05 63 00</t>
  </si>
  <si>
    <t>63 mm (2 1/2" ID) Equal Y</t>
  </si>
  <si>
    <t xml:space="preserve">63 mm (2 1/2" ID) Expander Tee to 76mm (63mm-76mm-63mm) </t>
  </si>
  <si>
    <t>63 mm (2 1/2" ID) Simple Reducing Bracket to 1" NPT Female Thread</t>
  </si>
  <si>
    <t>63 mm (2 1/2" ID) Simple Reducing Bracket to 1/2" NPT Female Thread</t>
  </si>
  <si>
    <t>63 mm (2 1/2" ID) Simple Bracket to 25 mm (7/8")</t>
  </si>
  <si>
    <t>VR02 63 00</t>
  </si>
  <si>
    <t>RA26 63 00</t>
  </si>
  <si>
    <t>RA04 63 L1</t>
  </si>
  <si>
    <t>RA30 63 00</t>
  </si>
  <si>
    <t>RA31 63 00</t>
  </si>
  <si>
    <t>RA68 63N08</t>
  </si>
  <si>
    <t>RA68 63N04</t>
  </si>
  <si>
    <t>RA69 63 25</t>
  </si>
  <si>
    <t>50 mm (2" ID) In-line Reducer to 25 mm (1" ID)</t>
  </si>
  <si>
    <t>6666 25 50</t>
  </si>
  <si>
    <t>16.5 mm (1/2" ID) Pipe (L=9'): 6063T5 Aluminum BLUE</t>
  </si>
  <si>
    <t>25 mm (7/8" ID) Pipe (L=9'): 6063T5 Aluminum BLUE</t>
  </si>
  <si>
    <t>40 mm (1 1/2" ID) Pipe (L=9'): 6063T5 Aluminum BLUE</t>
  </si>
  <si>
    <t>16.5 mm (1/2" ID) Pipe (L=9'): 6063T5 Aluminum GREY</t>
  </si>
  <si>
    <t xml:space="preserve">168 mm (6" ID) 3 ANSI Flanged Cross </t>
  </si>
  <si>
    <t>RA07 L8 03 46</t>
  </si>
  <si>
    <t>168 mm (6" ID) 1 ANSI Flanged Tee</t>
  </si>
  <si>
    <t>RA44 L8 00 46</t>
  </si>
  <si>
    <t>168 mm (6" ID) Equal Cross</t>
  </si>
  <si>
    <t>RA07 L8 00</t>
  </si>
  <si>
    <t>100 mm (4" ID) Equal Cross</t>
  </si>
  <si>
    <t>RA07 L3 00</t>
  </si>
  <si>
    <t>RA07 L3 03 46</t>
  </si>
  <si>
    <t>RA44 L3 00 46</t>
  </si>
  <si>
    <t>EW06 00 01</t>
  </si>
  <si>
    <t>76 mm (3" ID) Equal Cross</t>
  </si>
  <si>
    <t>RA07 L1 00</t>
  </si>
  <si>
    <t xml:space="preserve">76 mm (3" ID) 3 ANSI Flanged Cross </t>
  </si>
  <si>
    <t>RA07 L1 03 46</t>
  </si>
  <si>
    <t>76 mm (3" ID) 1 ANSI Flanged Tee</t>
  </si>
  <si>
    <t>RA44 L1 00 46</t>
  </si>
  <si>
    <t>63 mm (2 1/2" ID) Equal Cross</t>
  </si>
  <si>
    <t>RA07 63 00</t>
  </si>
  <si>
    <t>50 mm (2" ID) Equal Cross</t>
  </si>
  <si>
    <t>RA07 50 00</t>
  </si>
  <si>
    <t>40 mm (1 1/2" ID) Equal Cross</t>
  </si>
  <si>
    <t>RA07 40 00</t>
  </si>
  <si>
    <r>
      <t xml:space="preserve">168 mm (6") Coupling / Union connector </t>
    </r>
    <r>
      <rPr>
        <b/>
        <sz val="11"/>
        <color rgb="FF7030A0"/>
        <rFont val="Arial"/>
        <family val="2"/>
      </rPr>
      <t>Calculated</t>
    </r>
  </si>
  <si>
    <r>
      <t xml:space="preserve">168 mm (6") Gasket for Flange    </t>
    </r>
    <r>
      <rPr>
        <b/>
        <sz val="11"/>
        <color rgb="FF7030A0"/>
        <rFont val="Arial"/>
        <family val="2"/>
      </rPr>
      <t>Calculated</t>
    </r>
  </si>
  <si>
    <r>
      <t xml:space="preserve">168 mm (6" ID) Handle for Lugged Buttterfly Valve     </t>
    </r>
    <r>
      <rPr>
        <b/>
        <sz val="11"/>
        <color rgb="FF7030A0"/>
        <rFont val="Arial"/>
        <family val="2"/>
      </rPr>
      <t>Calculated</t>
    </r>
  </si>
  <si>
    <r>
      <t xml:space="preserve">200 mm (8" ID) Gasket for Flange  </t>
    </r>
    <r>
      <rPr>
        <b/>
        <sz val="11"/>
        <color rgb="FF7030A0"/>
        <rFont val="Arial"/>
        <family val="2"/>
      </rPr>
      <t xml:space="preserve"> Calculated</t>
    </r>
  </si>
  <si>
    <r>
      <t xml:space="preserve">100 mm (4" ID) Gasket for Flange     </t>
    </r>
    <r>
      <rPr>
        <b/>
        <sz val="11"/>
        <color rgb="FF7030A0"/>
        <rFont val="Arial"/>
        <family val="2"/>
      </rPr>
      <t>Calculated</t>
    </r>
  </si>
  <si>
    <r>
      <t xml:space="preserve">100 mm (4 " ID) Coupling:     </t>
    </r>
    <r>
      <rPr>
        <b/>
        <sz val="11"/>
        <color rgb="FF7030A0"/>
        <rFont val="Arial"/>
        <family val="2"/>
      </rPr>
      <t>Calculated</t>
    </r>
  </si>
  <si>
    <r>
      <t xml:space="preserve">100 mm (4" ID) Flanged Ball Valve / </t>
    </r>
    <r>
      <rPr>
        <b/>
        <sz val="11"/>
        <rFont val="Arial"/>
        <family val="2"/>
      </rPr>
      <t>No Bolt Kit Included</t>
    </r>
  </si>
  <si>
    <r>
      <t xml:space="preserve">100 mm (4" ID) </t>
    </r>
    <r>
      <rPr>
        <b/>
        <sz val="11"/>
        <rFont val="Arial"/>
        <family val="2"/>
      </rPr>
      <t>Lugged</t>
    </r>
    <r>
      <rPr>
        <sz val="11"/>
        <rFont val="Arial"/>
        <family val="2"/>
      </rPr>
      <t xml:space="preserve"> Butterfly Valve - </t>
    </r>
    <r>
      <rPr>
        <b/>
        <sz val="11"/>
        <rFont val="Arial"/>
        <family val="2"/>
      </rPr>
      <t>ANSI Flange Standard</t>
    </r>
  </si>
  <si>
    <r>
      <t xml:space="preserve">100 mm (4" ID) </t>
    </r>
    <r>
      <rPr>
        <b/>
        <sz val="11"/>
        <rFont val="Arial"/>
        <family val="2"/>
      </rPr>
      <t>Aluminum</t>
    </r>
    <r>
      <rPr>
        <sz val="11"/>
        <rFont val="Arial"/>
        <family val="2"/>
      </rPr>
      <t xml:space="preserve"> Flange Adapter -</t>
    </r>
    <r>
      <rPr>
        <b/>
        <sz val="11"/>
        <rFont val="Arial"/>
        <family val="2"/>
      </rPr>
      <t xml:space="preserve"> DIN Standard     </t>
    </r>
    <r>
      <rPr>
        <b/>
        <sz val="11"/>
        <color rgb="FF7030A0"/>
        <rFont val="Arial"/>
        <family val="2"/>
      </rPr>
      <t>Calculated</t>
    </r>
  </si>
  <si>
    <r>
      <t xml:space="preserve">100 mm (4" ID) </t>
    </r>
    <r>
      <rPr>
        <b/>
        <sz val="11"/>
        <rFont val="Arial"/>
        <family val="2"/>
      </rPr>
      <t>Aluminum</t>
    </r>
    <r>
      <rPr>
        <sz val="11"/>
        <rFont val="Arial"/>
        <family val="2"/>
      </rPr>
      <t xml:space="preserve"> Flange Adapter - </t>
    </r>
    <r>
      <rPr>
        <b/>
        <sz val="11"/>
        <rFont val="Arial"/>
        <family val="2"/>
      </rPr>
      <t xml:space="preserve">ANSI Standard     </t>
    </r>
    <r>
      <rPr>
        <b/>
        <sz val="11"/>
        <color rgb="FF7030A0"/>
        <rFont val="Arial"/>
        <family val="2"/>
      </rPr>
      <t>Calculated</t>
    </r>
  </si>
  <si>
    <r>
      <t>100 mm (4" ID)</t>
    </r>
    <r>
      <rPr>
        <b/>
        <sz val="11"/>
        <rFont val="Arial"/>
        <family val="2"/>
      </rPr>
      <t xml:space="preserve"> Aluminum</t>
    </r>
    <r>
      <rPr>
        <sz val="11"/>
        <rFont val="Arial"/>
        <family val="2"/>
      </rPr>
      <t xml:space="preserve"> Flange Adapter - </t>
    </r>
    <r>
      <rPr>
        <b/>
        <sz val="11"/>
        <rFont val="Arial"/>
        <family val="2"/>
      </rPr>
      <t>DIN Standard</t>
    </r>
  </si>
  <si>
    <r>
      <t xml:space="preserve">100 mm (4" ID) </t>
    </r>
    <r>
      <rPr>
        <b/>
        <sz val="11"/>
        <rFont val="Arial"/>
        <family val="2"/>
      </rPr>
      <t>Aluminum</t>
    </r>
    <r>
      <rPr>
        <sz val="11"/>
        <rFont val="Arial"/>
        <family val="2"/>
      </rPr>
      <t xml:space="preserve"> Flange Adapter - </t>
    </r>
    <r>
      <rPr>
        <b/>
        <sz val="11"/>
        <rFont val="Arial"/>
        <family val="2"/>
      </rPr>
      <t>ANSI Standard</t>
    </r>
  </si>
  <si>
    <r>
      <t xml:space="preserve">100 mm (4" ID) </t>
    </r>
    <r>
      <rPr>
        <b/>
        <sz val="11"/>
        <rFont val="Arial"/>
        <family val="2"/>
      </rPr>
      <t>Aluminum</t>
    </r>
    <r>
      <rPr>
        <sz val="11"/>
        <rFont val="Arial"/>
        <family val="2"/>
      </rPr>
      <t xml:space="preserve"> Flange Adapter to </t>
    </r>
    <r>
      <rPr>
        <b/>
        <sz val="11"/>
        <rFont val="Arial"/>
        <family val="2"/>
      </rPr>
      <t>3" NPT</t>
    </r>
    <r>
      <rPr>
        <sz val="11"/>
        <rFont val="Arial"/>
        <family val="2"/>
      </rPr>
      <t xml:space="preserve"> Male Thread - </t>
    </r>
    <r>
      <rPr>
        <b/>
        <sz val="11"/>
        <rFont val="Arial"/>
        <family val="2"/>
      </rPr>
      <t>ANSI 125/150 Standard</t>
    </r>
  </si>
  <si>
    <r>
      <t xml:space="preserve">100 mm (4" ID) </t>
    </r>
    <r>
      <rPr>
        <b/>
        <sz val="11"/>
        <rFont val="Arial"/>
        <family val="2"/>
      </rPr>
      <t>Handle</t>
    </r>
    <r>
      <rPr>
        <sz val="11"/>
        <rFont val="Arial"/>
        <family val="2"/>
      </rPr>
      <t xml:space="preserve"> for </t>
    </r>
    <r>
      <rPr>
        <b/>
        <sz val="11"/>
        <rFont val="Arial"/>
        <family val="2"/>
      </rPr>
      <t>Lugged</t>
    </r>
    <r>
      <rPr>
        <sz val="11"/>
        <rFont val="Arial"/>
        <family val="2"/>
      </rPr>
      <t xml:space="preserve"> Buttterfly Valve   </t>
    </r>
    <r>
      <rPr>
        <sz val="11"/>
        <color rgb="FF7030A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>Calculated</t>
    </r>
  </si>
  <si>
    <r>
      <t>100 mm (4" ID) Pipe Mounting Bracket (</t>
    </r>
    <r>
      <rPr>
        <b/>
        <sz val="11"/>
        <rFont val="Arial"/>
        <family val="2"/>
      </rPr>
      <t>Rubber Insulated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 xml:space="preserve"> 2X Pipe Recommended</t>
    </r>
  </si>
  <si>
    <r>
      <t xml:space="preserve">100 mm (4" ID) Pipe Mounting Bracket </t>
    </r>
    <r>
      <rPr>
        <b/>
        <sz val="11"/>
        <rFont val="Arial"/>
        <family val="2"/>
      </rPr>
      <t>2X Pipe Recommended</t>
    </r>
  </si>
  <si>
    <r>
      <t>100 mm (4" ID)  Reducing Brkt w/ 1" NPT Female Thread (</t>
    </r>
    <r>
      <rPr>
        <b/>
        <sz val="11"/>
        <rFont val="Arial"/>
        <family val="2"/>
      </rPr>
      <t>"6621 25 35" Included</t>
    </r>
    <r>
      <rPr>
        <sz val="11"/>
        <rFont val="Arial"/>
        <family val="2"/>
      </rPr>
      <t>)</t>
    </r>
  </si>
  <si>
    <r>
      <t xml:space="preserve">100 mm (4" ID) Aluminum End Cap w/ </t>
    </r>
    <r>
      <rPr>
        <b/>
        <sz val="11"/>
        <rFont val="Arial"/>
        <family val="2"/>
      </rPr>
      <t>1/2" BSPP Plug</t>
    </r>
  </si>
  <si>
    <r>
      <t xml:space="preserve">100 mm (4" ID) 3 Flanged Cross </t>
    </r>
    <r>
      <rPr>
        <b/>
        <sz val="11"/>
        <rFont val="Arial"/>
        <family val="2"/>
      </rPr>
      <t>ANSI Standard</t>
    </r>
  </si>
  <si>
    <r>
      <t xml:space="preserve">100 mm (4" ID) 1 Flanged Tee </t>
    </r>
    <r>
      <rPr>
        <b/>
        <sz val="11"/>
        <rFont val="Arial"/>
        <family val="2"/>
      </rPr>
      <t>ANSI Standard</t>
    </r>
  </si>
  <si>
    <r>
      <t>100 mm (4" ID) to 168mm Expander Tee (</t>
    </r>
    <r>
      <rPr>
        <b/>
        <sz val="11"/>
        <rFont val="Arial"/>
        <family val="2"/>
      </rPr>
      <t>100mm-168mm-100mm</t>
    </r>
    <r>
      <rPr>
        <sz val="11"/>
        <rFont val="Arial"/>
        <family val="2"/>
      </rPr>
      <t>)</t>
    </r>
  </si>
  <si>
    <t>100 mm (4" ID) to 50mm (2" ID) Reducing Tee</t>
  </si>
  <si>
    <t xml:space="preserve">100 mm (4" ID) to 63mm (2 1/2" ID) Lateral Y Reducer </t>
  </si>
  <si>
    <t>100 mm (4" ID) to 76mm (3" ID) Lateral Y Reducer</t>
  </si>
  <si>
    <r>
      <t>76 mm (3" ID)  Reducing Brkt w/ 1" NPT Female Thread (</t>
    </r>
    <r>
      <rPr>
        <b/>
        <sz val="11"/>
        <rFont val="Arial"/>
        <family val="2"/>
      </rPr>
      <t>"6621 25 35" Included</t>
    </r>
    <r>
      <rPr>
        <sz val="11"/>
        <rFont val="Arial"/>
        <family val="2"/>
      </rPr>
      <t>)</t>
    </r>
  </si>
  <si>
    <r>
      <t xml:space="preserve">168 mm (6" ID) Lugged Butterfly Valve - </t>
    </r>
    <r>
      <rPr>
        <b/>
        <sz val="11"/>
        <rFont val="Arial"/>
        <family val="2"/>
      </rPr>
      <t>ANSI Flange Standard</t>
    </r>
  </si>
  <si>
    <r>
      <t>168 mm (6")</t>
    </r>
    <r>
      <rPr>
        <b/>
        <sz val="11"/>
        <rFont val="Arial"/>
        <family val="2"/>
      </rPr>
      <t xml:space="preserve"> Aluminum</t>
    </r>
    <r>
      <rPr>
        <sz val="11"/>
        <rFont val="Arial"/>
        <family val="2"/>
      </rPr>
      <t xml:space="preserve"> Flange Adapter </t>
    </r>
    <r>
      <rPr>
        <b/>
        <sz val="11"/>
        <rFont val="Arial"/>
        <family val="2"/>
      </rPr>
      <t>ANSI Standard</t>
    </r>
  </si>
  <si>
    <r>
      <t xml:space="preserve">200 mm (8" ID) Reducing Flange Adapter to 168mm (6" ID) </t>
    </r>
    <r>
      <rPr>
        <b/>
        <sz val="11"/>
        <rFont val="Arial"/>
        <family val="2"/>
      </rPr>
      <t>ANSI Standard</t>
    </r>
  </si>
  <si>
    <r>
      <t>168 mm (6") Flange Adapter</t>
    </r>
    <r>
      <rPr>
        <b/>
        <sz val="11"/>
        <rFont val="Arial"/>
        <family val="2"/>
      </rPr>
      <t xml:space="preserve"> ANSI Standard</t>
    </r>
    <r>
      <rPr>
        <sz val="11"/>
        <rFont val="Arial"/>
        <family val="2"/>
      </rPr>
      <t xml:space="preserve">   </t>
    </r>
    <r>
      <rPr>
        <b/>
        <sz val="11"/>
        <color rgb="FF7030A0"/>
        <rFont val="Arial"/>
        <family val="2"/>
      </rPr>
      <t>Calculated</t>
    </r>
  </si>
  <si>
    <r>
      <t xml:space="preserve">Bolts (16) for </t>
    </r>
    <r>
      <rPr>
        <b/>
        <sz val="11"/>
        <rFont val="Arial"/>
        <family val="2"/>
      </rPr>
      <t>Lugged</t>
    </r>
    <r>
      <rPr>
        <sz val="11"/>
        <rFont val="Arial"/>
        <family val="2"/>
      </rPr>
      <t xml:space="preserve"> Buttterfly Valve    </t>
    </r>
    <r>
      <rPr>
        <b/>
        <sz val="11"/>
        <color rgb="FF7030A0"/>
        <rFont val="Arial"/>
        <family val="2"/>
      </rPr>
      <t>Calculated</t>
    </r>
  </si>
  <si>
    <r>
      <t>168 mm (6") Pipe Mounting Bracket (</t>
    </r>
    <r>
      <rPr>
        <b/>
        <sz val="11"/>
        <rFont val="Arial"/>
        <family val="2"/>
      </rPr>
      <t>Rubber Insulated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>2X Pipe Recommended</t>
    </r>
  </si>
  <si>
    <r>
      <t>Nuts and Bolts (</t>
    </r>
    <r>
      <rPr>
        <b/>
        <sz val="11"/>
        <rFont val="Arial"/>
        <family val="2"/>
      </rPr>
      <t>4 of Each</t>
    </r>
    <r>
      <rPr>
        <sz val="11"/>
        <rFont val="Arial"/>
        <family val="2"/>
      </rPr>
      <t>) for Flange to Flange Connection</t>
    </r>
  </si>
  <si>
    <r>
      <t xml:space="preserve">100 mm (4" ID) </t>
    </r>
    <r>
      <rPr>
        <b/>
        <sz val="11"/>
        <rFont val="Arial"/>
        <family val="2"/>
      </rPr>
      <t>Stainless Steel</t>
    </r>
    <r>
      <rPr>
        <sz val="11"/>
        <rFont val="Arial"/>
        <family val="2"/>
      </rPr>
      <t xml:space="preserve"> Flange Adapter - </t>
    </r>
    <r>
      <rPr>
        <b/>
        <sz val="11"/>
        <rFont val="Arial"/>
        <family val="2"/>
      </rPr>
      <t xml:space="preserve">ANSI Standard </t>
    </r>
  </si>
  <si>
    <r>
      <t xml:space="preserve">100 mm (4" ID) </t>
    </r>
    <r>
      <rPr>
        <b/>
        <sz val="11"/>
        <rFont val="Arial"/>
        <family val="2"/>
      </rPr>
      <t xml:space="preserve">Stainless Steel </t>
    </r>
    <r>
      <rPr>
        <sz val="11"/>
        <rFont val="Arial"/>
        <family val="2"/>
      </rPr>
      <t xml:space="preserve">Flange Adapter - </t>
    </r>
    <r>
      <rPr>
        <b/>
        <sz val="11"/>
        <rFont val="Arial"/>
        <family val="2"/>
      </rPr>
      <t>DIN Standard</t>
    </r>
  </si>
  <si>
    <r>
      <t>Nuts and Bolts (</t>
    </r>
    <r>
      <rPr>
        <b/>
        <sz val="11"/>
        <rFont val="Arial"/>
        <family val="2"/>
      </rPr>
      <t>8 of Each</t>
    </r>
    <r>
      <rPr>
        <sz val="11"/>
        <rFont val="Arial"/>
        <family val="2"/>
      </rPr>
      <t>) Flange to Flange Connection</t>
    </r>
  </si>
  <si>
    <r>
      <t>Nuts and Bolts (</t>
    </r>
    <r>
      <rPr>
        <b/>
        <sz val="11"/>
        <rFont val="Arial"/>
        <family val="2"/>
      </rPr>
      <t>4 of Each</t>
    </r>
    <r>
      <rPr>
        <sz val="11"/>
        <rFont val="Arial"/>
        <family val="2"/>
      </rPr>
      <t>) for (Flange to Flange)</t>
    </r>
  </si>
  <si>
    <r>
      <t xml:space="preserve">76 mm (3" ID) Coupling    </t>
    </r>
    <r>
      <rPr>
        <sz val="11"/>
        <color rgb="FF7030A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>Calculated</t>
    </r>
  </si>
  <si>
    <r>
      <t xml:space="preserve">63 mm (2 1/2" ID) Gasket for Flange    </t>
    </r>
    <r>
      <rPr>
        <b/>
        <sz val="11"/>
        <color rgb="FF7030A0"/>
        <rFont val="Arial"/>
        <family val="2"/>
      </rPr>
      <t>Calculated</t>
    </r>
  </si>
  <si>
    <r>
      <t xml:space="preserve">76 mm (3" ID) </t>
    </r>
    <r>
      <rPr>
        <b/>
        <sz val="11"/>
        <rFont val="Arial"/>
        <family val="2"/>
      </rPr>
      <t>Stainless Steel</t>
    </r>
    <r>
      <rPr>
        <sz val="11"/>
        <rFont val="Arial"/>
        <family val="2"/>
      </rPr>
      <t xml:space="preserve"> Flange Adapter - DIN Standard</t>
    </r>
  </si>
  <si>
    <r>
      <t xml:space="preserve">76 mm (3" ID) </t>
    </r>
    <r>
      <rPr>
        <b/>
        <sz val="11"/>
        <rFont val="Arial"/>
        <family val="2"/>
      </rPr>
      <t>Stainless Steel</t>
    </r>
    <r>
      <rPr>
        <sz val="11"/>
        <rFont val="Arial"/>
        <family val="2"/>
      </rPr>
      <t xml:space="preserve"> Flange Adapter - ANSI Standard </t>
    </r>
  </si>
  <si>
    <r>
      <t xml:space="preserve">76 mm (3" ID) </t>
    </r>
    <r>
      <rPr>
        <b/>
        <sz val="11"/>
        <rFont val="Arial"/>
        <family val="2"/>
      </rPr>
      <t>Aluminum</t>
    </r>
    <r>
      <rPr>
        <sz val="11"/>
        <rFont val="Arial"/>
        <family val="2"/>
      </rPr>
      <t xml:space="preserve"> Flange Adapter - DIN Standard </t>
    </r>
    <r>
      <rPr>
        <b/>
        <sz val="11"/>
        <rFont val="Arial"/>
        <family val="2"/>
      </rPr>
      <t xml:space="preserve">    </t>
    </r>
    <r>
      <rPr>
        <b/>
        <sz val="11"/>
        <color rgb="FF7030A0"/>
        <rFont val="Arial"/>
        <family val="2"/>
      </rPr>
      <t>Calculated</t>
    </r>
  </si>
  <si>
    <r>
      <t xml:space="preserve">76 mm (3" ID) </t>
    </r>
    <r>
      <rPr>
        <b/>
        <sz val="11"/>
        <rFont val="Arial"/>
        <family val="2"/>
      </rPr>
      <t>Aluminum</t>
    </r>
    <r>
      <rPr>
        <sz val="11"/>
        <rFont val="Arial"/>
        <family val="2"/>
      </rPr>
      <t xml:space="preserve"> Flange Adapter - ANSI Standard </t>
    </r>
    <r>
      <rPr>
        <b/>
        <sz val="11"/>
        <rFont val="Arial"/>
        <family val="2"/>
      </rPr>
      <t xml:space="preserve">     </t>
    </r>
    <r>
      <rPr>
        <b/>
        <sz val="11"/>
        <color rgb="FF7030A0"/>
        <rFont val="Arial"/>
        <family val="2"/>
      </rPr>
      <t>Calculated</t>
    </r>
  </si>
  <si>
    <r>
      <t xml:space="preserve">76 mm (3" ID) </t>
    </r>
    <r>
      <rPr>
        <b/>
        <sz val="11"/>
        <rFont val="Arial"/>
        <family val="2"/>
      </rPr>
      <t>Aluminum</t>
    </r>
    <r>
      <rPr>
        <sz val="11"/>
        <rFont val="Arial"/>
        <family val="2"/>
      </rPr>
      <t xml:space="preserve"> Flange Adapter - DIN Standard</t>
    </r>
  </si>
  <si>
    <r>
      <t xml:space="preserve">76 mm (3" ID) </t>
    </r>
    <r>
      <rPr>
        <b/>
        <sz val="11"/>
        <rFont val="Arial"/>
        <family val="2"/>
      </rPr>
      <t>Aluminum</t>
    </r>
    <r>
      <rPr>
        <sz val="11"/>
        <rFont val="Arial"/>
        <family val="2"/>
      </rPr>
      <t xml:space="preserve"> Flange Adapter - ANSI Standard</t>
    </r>
  </si>
  <si>
    <r>
      <t xml:space="preserve">76 mm (3" ID) Handle for </t>
    </r>
    <r>
      <rPr>
        <b/>
        <sz val="11"/>
        <rFont val="Arial"/>
        <family val="2"/>
      </rPr>
      <t>Lugged</t>
    </r>
    <r>
      <rPr>
        <sz val="11"/>
        <rFont val="Arial"/>
        <family val="2"/>
      </rPr>
      <t xml:space="preserve"> Buttterfly Valve    </t>
    </r>
    <r>
      <rPr>
        <b/>
        <sz val="11"/>
        <color rgb="FF7030A0"/>
        <rFont val="Arial"/>
        <family val="2"/>
      </rPr>
      <t>Calculated</t>
    </r>
  </si>
  <si>
    <r>
      <t>Nuts and Bolts (</t>
    </r>
    <r>
      <rPr>
        <b/>
        <sz val="11"/>
        <rFont val="Arial"/>
        <family val="2"/>
      </rPr>
      <t>8 of Each</t>
    </r>
    <r>
      <rPr>
        <sz val="11"/>
        <rFont val="Arial"/>
        <family val="2"/>
      </rPr>
      <t xml:space="preserve">) Flange to Flange Connection </t>
    </r>
  </si>
  <si>
    <r>
      <t>Nuts and Bolts (</t>
    </r>
    <r>
      <rPr>
        <b/>
        <sz val="11"/>
        <rFont val="Arial"/>
        <family val="2"/>
      </rPr>
      <t>4 of Each</t>
    </r>
    <r>
      <rPr>
        <sz val="11"/>
        <rFont val="Arial"/>
        <family val="2"/>
      </rPr>
      <t>) Flange to Flange Connection</t>
    </r>
  </si>
  <si>
    <r>
      <t>76 mm (3" ID) Pipe Mounting Bracket (</t>
    </r>
    <r>
      <rPr>
        <b/>
        <sz val="11"/>
        <rFont val="Arial"/>
        <family val="2"/>
      </rPr>
      <t>Rubber Insulated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>2X Pipe Recommended</t>
    </r>
  </si>
  <si>
    <r>
      <t xml:space="preserve">76 mm (3" ID) Pipe Mounting Bracket </t>
    </r>
    <r>
      <rPr>
        <b/>
        <sz val="11"/>
        <rFont val="Arial"/>
        <family val="2"/>
      </rPr>
      <t>2X Pipe Recommended</t>
    </r>
  </si>
  <si>
    <t>EW05 L1 00</t>
  </si>
  <si>
    <r>
      <t xml:space="preserve">63 mm (2 1/2" ID) Gasket for Flange    </t>
    </r>
    <r>
      <rPr>
        <sz val="11"/>
        <color rgb="FF7030A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>Calculated</t>
    </r>
  </si>
  <si>
    <r>
      <t>63 mm (2 1/2" ID)</t>
    </r>
    <r>
      <rPr>
        <b/>
        <sz val="11"/>
        <rFont val="Arial"/>
        <family val="2"/>
      </rPr>
      <t xml:space="preserve"> Aluminum</t>
    </r>
    <r>
      <rPr>
        <sz val="11"/>
        <rFont val="Arial"/>
        <family val="2"/>
      </rPr>
      <t xml:space="preserve"> Flange Adapter - DIN Standard</t>
    </r>
  </si>
  <si>
    <r>
      <t xml:space="preserve">63 mm (2 1/2" ID) </t>
    </r>
    <r>
      <rPr>
        <b/>
        <sz val="11"/>
        <rFont val="Arial"/>
        <family val="2"/>
      </rPr>
      <t>Aluminum</t>
    </r>
    <r>
      <rPr>
        <sz val="11"/>
        <rFont val="Arial"/>
        <family val="2"/>
      </rPr>
      <t xml:space="preserve"> Flange Adapter - DIN Standard   </t>
    </r>
    <r>
      <rPr>
        <b/>
        <sz val="11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>Calculated</t>
    </r>
  </si>
  <si>
    <r>
      <t xml:space="preserve">63 mm (2 1/2" ID) </t>
    </r>
    <r>
      <rPr>
        <b/>
        <sz val="11"/>
        <rFont val="Arial"/>
        <family val="2"/>
      </rPr>
      <t>Aluminum</t>
    </r>
    <r>
      <rPr>
        <sz val="11"/>
        <rFont val="Arial"/>
        <family val="2"/>
      </rPr>
      <t xml:space="preserve"> Flange Adapter - ANSI Standard</t>
    </r>
  </si>
  <si>
    <r>
      <t>Nuts and Bolts (</t>
    </r>
    <r>
      <rPr>
        <b/>
        <sz val="11"/>
        <rFont val="Arial"/>
        <family val="2"/>
      </rPr>
      <t>4 of Each</t>
    </r>
    <r>
      <rPr>
        <sz val="11"/>
        <rFont val="Arial"/>
        <family val="2"/>
      </rPr>
      <t>) for (</t>
    </r>
    <r>
      <rPr>
        <b/>
        <sz val="11"/>
        <rFont val="Arial"/>
        <family val="2"/>
      </rPr>
      <t>Flange - VR02 Valve - Flange</t>
    </r>
    <r>
      <rPr>
        <sz val="11"/>
        <rFont val="Arial"/>
        <family val="2"/>
      </rPr>
      <t xml:space="preserve">)     </t>
    </r>
    <r>
      <rPr>
        <b/>
        <sz val="11"/>
        <color rgb="FF7030A0"/>
        <rFont val="Arial"/>
        <family val="2"/>
      </rPr>
      <t>Calculated</t>
    </r>
  </si>
  <si>
    <r>
      <t xml:space="preserve">63 mm (2 1/2" ID) Butterfly Valve </t>
    </r>
    <r>
      <rPr>
        <b/>
        <sz val="11"/>
        <rFont val="Arial"/>
        <family val="2"/>
      </rPr>
      <t>DIN Standard</t>
    </r>
  </si>
  <si>
    <t>76 mm (3" ID) In-line Reducer to 63mm (2 1/2" ID)</t>
  </si>
  <si>
    <t>100 mm (4" ID) In-line Reducer 76mm (3" ID)</t>
  </si>
  <si>
    <t>EW10 00 US</t>
  </si>
  <si>
    <r>
      <t xml:space="preserve">Bolts (8) for </t>
    </r>
    <r>
      <rPr>
        <b/>
        <sz val="11"/>
        <rFont val="Arial"/>
        <family val="2"/>
      </rPr>
      <t>Lugged</t>
    </r>
    <r>
      <rPr>
        <sz val="11"/>
        <rFont val="Arial"/>
        <family val="2"/>
      </rPr>
      <t xml:space="preserve"> Buttterfly Valve for </t>
    </r>
    <r>
      <rPr>
        <b/>
        <sz val="11"/>
        <color rgb="FFFF0000"/>
        <rFont val="Arial"/>
        <family val="2"/>
      </rPr>
      <t>Stainless Steel Flange</t>
    </r>
  </si>
  <si>
    <r>
      <t xml:space="preserve">Bolts (4) for </t>
    </r>
    <r>
      <rPr>
        <b/>
        <sz val="11"/>
        <rFont val="Arial"/>
        <family val="2"/>
      </rPr>
      <t>Lugged</t>
    </r>
    <r>
      <rPr>
        <sz val="11"/>
        <rFont val="Arial"/>
        <family val="2"/>
      </rPr>
      <t xml:space="preserve"> Butterfly Valve for </t>
    </r>
    <r>
      <rPr>
        <b/>
        <sz val="11"/>
        <color rgb="FFFF0000"/>
        <rFont val="Arial"/>
        <family val="2"/>
      </rPr>
      <t>Aluminum Flange</t>
    </r>
    <r>
      <rPr>
        <sz val="11"/>
        <rFont val="Arial"/>
        <family val="2"/>
      </rPr>
      <t xml:space="preserve">   </t>
    </r>
    <r>
      <rPr>
        <b/>
        <sz val="11"/>
        <color rgb="FF7030A0"/>
        <rFont val="Arial"/>
        <family val="2"/>
      </rPr>
      <t>Calculated</t>
    </r>
  </si>
  <si>
    <r>
      <t xml:space="preserve">Bolts (8) for Lugged Buttterfly Valve for </t>
    </r>
    <r>
      <rPr>
        <b/>
        <sz val="11"/>
        <color rgb="FFFF0000"/>
        <rFont val="Arial"/>
        <family val="2"/>
      </rPr>
      <t>Stainless Steel Flange</t>
    </r>
  </si>
  <si>
    <r>
      <t xml:space="preserve">Bolts (4) for Lugged Butterfly Valve for </t>
    </r>
    <r>
      <rPr>
        <b/>
        <sz val="11"/>
        <color rgb="FFFF0000"/>
        <rFont val="Arial"/>
        <family val="2"/>
      </rPr>
      <t>Aluminum Flange</t>
    </r>
    <r>
      <rPr>
        <sz val="11"/>
        <rFont val="Arial"/>
        <family val="2"/>
      </rPr>
      <t xml:space="preserve">   </t>
    </r>
    <r>
      <rPr>
        <b/>
        <sz val="11"/>
        <color rgb="FF7030A0"/>
        <rFont val="Arial"/>
        <family val="2"/>
      </rPr>
      <t>Calculated</t>
    </r>
  </si>
  <si>
    <t>63 mm (2 1/2" ID) Aluminum Lockable Ball Valve</t>
  </si>
  <si>
    <t>4092 63 00</t>
  </si>
  <si>
    <t>40 mm (1 1/2" ID) Brass Lockable Ball Valve</t>
  </si>
  <si>
    <t>4092 40 00</t>
  </si>
  <si>
    <t>25 mm (7/8" ID) Brass Lockable Ball Valve</t>
  </si>
  <si>
    <t>4092 25 00</t>
  </si>
  <si>
    <t>16.5 mm (1/2" ID) Brass Lockable Ball Valve</t>
  </si>
  <si>
    <t>4092 17 00</t>
  </si>
  <si>
    <t>VR02 L8 00US</t>
  </si>
  <si>
    <t>VR02 L3 00US</t>
  </si>
  <si>
    <t>VR02 L1 00US</t>
  </si>
  <si>
    <t>TA16 L8 06</t>
  </si>
  <si>
    <t>1013A63 04</t>
  </si>
  <si>
    <t>1016A63 04</t>
  </si>
  <si>
    <t>6668 63 22</t>
  </si>
  <si>
    <t>6668 63 28</t>
  </si>
  <si>
    <t>6619 40 35</t>
  </si>
  <si>
    <t>6619 40 43</t>
  </si>
  <si>
    <t>6619 40 44</t>
  </si>
  <si>
    <t>6619 40 50</t>
  </si>
  <si>
    <t>6668 40 22</t>
  </si>
  <si>
    <t>6619 25 35</t>
  </si>
  <si>
    <t>6668 25 22</t>
  </si>
  <si>
    <t>6640 25 22</t>
  </si>
  <si>
    <t>6638 25 22</t>
  </si>
  <si>
    <t>1014A17 04</t>
  </si>
  <si>
    <t>6642 22 22</t>
  </si>
  <si>
    <t>6636 28 22</t>
  </si>
  <si>
    <t>Please note price subject to change without notidfication..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</si>
</sst>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_);\(#,##0.0\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EC5EA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Border="1"/>
    <xf numFmtId="0" fontId="9" fillId="0" borderId="0" xfId="0" applyFont="1" applyFill="1" applyBorder="1" applyProtection="1"/>
    <xf numFmtId="9" fontId="9" fillId="2" borderId="0" xfId="3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Protection="1"/>
    <xf numFmtId="10" fontId="9" fillId="2" borderId="0" xfId="3" applyNumberFormat="1" applyFont="1" applyFill="1" applyBorder="1" applyAlignment="1" applyProtection="1">
      <alignment horizontal="left"/>
      <protection locked="0"/>
    </xf>
    <xf numFmtId="39" fontId="9" fillId="2" borderId="0" xfId="1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164" fontId="8" fillId="0" borderId="9" xfId="1" applyNumberFormat="1" applyFont="1" applyFill="1" applyBorder="1" applyProtection="1"/>
    <xf numFmtId="0" fontId="8" fillId="2" borderId="9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Protection="1"/>
    <xf numFmtId="0" fontId="8" fillId="0" borderId="9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Protection="1"/>
    <xf numFmtId="0" fontId="8" fillId="4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6" borderId="1" xfId="0" applyFont="1" applyFill="1" applyBorder="1" applyAlignment="1" applyProtection="1">
      <alignment horizontal="left"/>
    </xf>
    <xf numFmtId="0" fontId="8" fillId="4" borderId="1" xfId="0" applyFont="1" applyFill="1" applyBorder="1" applyProtection="1"/>
    <xf numFmtId="0" fontId="8" fillId="2" borderId="1" xfId="0" applyFont="1" applyFill="1" applyBorder="1" applyProtection="1"/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Protection="1"/>
    <xf numFmtId="0" fontId="8" fillId="5" borderId="3" xfId="0" applyFont="1" applyFill="1" applyBorder="1" applyProtection="1"/>
    <xf numFmtId="0" fontId="8" fillId="5" borderId="3" xfId="0" applyFont="1" applyFill="1" applyBorder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164" fontId="8" fillId="0" borderId="3" xfId="1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2" fontId="8" fillId="0" borderId="10" xfId="0" applyNumberFormat="1" applyFont="1" applyBorder="1" applyProtection="1"/>
    <xf numFmtId="0" fontId="8" fillId="0" borderId="0" xfId="0" applyFont="1" applyProtection="1"/>
    <xf numFmtId="44" fontId="8" fillId="0" borderId="2" xfId="1" applyFont="1" applyBorder="1" applyProtection="1"/>
    <xf numFmtId="0" fontId="8" fillId="0" borderId="2" xfId="0" applyFont="1" applyBorder="1" applyProtection="1"/>
    <xf numFmtId="2" fontId="8" fillId="0" borderId="2" xfId="0" applyNumberFormat="1" applyFont="1" applyBorder="1" applyProtection="1"/>
    <xf numFmtId="44" fontId="8" fillId="0" borderId="10" xfId="1" applyFont="1" applyBorder="1" applyProtection="1"/>
    <xf numFmtId="0" fontId="8" fillId="0" borderId="10" xfId="0" applyFont="1" applyBorder="1" applyProtection="1"/>
    <xf numFmtId="44" fontId="8" fillId="0" borderId="12" xfId="1" applyFont="1" applyBorder="1" applyProtection="1"/>
    <xf numFmtId="2" fontId="8" fillId="0" borderId="12" xfId="0" applyNumberFormat="1" applyFont="1" applyBorder="1" applyProtection="1"/>
    <xf numFmtId="0" fontId="8" fillId="6" borderId="1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8" fillId="0" borderId="12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8" borderId="9" xfId="0" applyFont="1" applyFill="1" applyBorder="1" applyAlignment="1" applyProtection="1">
      <alignment horizontal="left"/>
    </xf>
    <xf numFmtId="0" fontId="8" fillId="10" borderId="9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4" borderId="19" xfId="0" applyFont="1" applyFill="1" applyBorder="1" applyAlignment="1" applyProtection="1">
      <alignment horizontal="left"/>
    </xf>
    <xf numFmtId="2" fontId="2" fillId="0" borderId="0" xfId="0" applyNumberFormat="1" applyFont="1" applyFill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 applyProtection="1">
      <alignment horizontal="center"/>
    </xf>
    <xf numFmtId="2" fontId="8" fillId="0" borderId="9" xfId="1" applyNumberFormat="1" applyFont="1" applyFill="1" applyBorder="1" applyAlignment="1" applyProtection="1">
      <alignment horizontal="center"/>
    </xf>
    <xf numFmtId="2" fontId="8" fillId="0" borderId="0" xfId="1" applyNumberFormat="1" applyFont="1" applyFill="1" applyBorder="1" applyAlignment="1" applyProtection="1">
      <alignment horizontal="center"/>
    </xf>
    <xf numFmtId="2" fontId="8" fillId="0" borderId="12" xfId="1" applyNumberFormat="1" applyFont="1" applyFill="1" applyBorder="1" applyAlignment="1" applyProtection="1">
      <alignment horizontal="center"/>
    </xf>
    <xf numFmtId="2" fontId="8" fillId="0" borderId="11" xfId="1" applyNumberFormat="1" applyFont="1" applyFill="1" applyBorder="1" applyAlignment="1" applyProtection="1">
      <alignment horizontal="center"/>
    </xf>
    <xf numFmtId="2" fontId="8" fillId="0" borderId="9" xfId="0" applyNumberFormat="1" applyFont="1" applyFill="1" applyBorder="1" applyAlignment="1" applyProtection="1">
      <alignment horizontal="center"/>
    </xf>
    <xf numFmtId="2" fontId="8" fillId="0" borderId="1" xfId="1" applyNumberFormat="1" applyFont="1" applyFill="1" applyBorder="1" applyAlignment="1" applyProtection="1">
      <alignment horizontal="center"/>
    </xf>
    <xf numFmtId="2" fontId="8" fillId="0" borderId="3" xfId="1" applyNumberFormat="1" applyFont="1" applyFill="1" applyBorder="1" applyAlignment="1" applyProtection="1">
      <alignment horizontal="center"/>
      <protection locked="0"/>
    </xf>
    <xf numFmtId="0" fontId="8" fillId="11" borderId="9" xfId="0" applyFont="1" applyFill="1" applyBorder="1" applyProtection="1"/>
    <xf numFmtId="0" fontId="8" fillId="11" borderId="9" xfId="0" applyFont="1" applyFill="1" applyBorder="1" applyAlignment="1" applyProtection="1">
      <alignment horizontal="left"/>
    </xf>
    <xf numFmtId="0" fontId="8" fillId="11" borderId="1" xfId="0" applyFont="1" applyFill="1" applyBorder="1" applyAlignment="1" applyProtection="1">
      <alignment horizontal="left"/>
    </xf>
    <xf numFmtId="0" fontId="8" fillId="11" borderId="1" xfId="0" applyFont="1" applyFill="1" applyBorder="1" applyProtection="1"/>
    <xf numFmtId="0" fontId="8" fillId="11" borderId="13" xfId="0" applyFont="1" applyFill="1" applyBorder="1" applyAlignment="1" applyProtection="1">
      <alignment horizontal="left"/>
    </xf>
    <xf numFmtId="0" fontId="8" fillId="11" borderId="12" xfId="0" applyFont="1" applyFill="1" applyBorder="1" applyProtection="1"/>
    <xf numFmtId="0" fontId="8" fillId="10" borderId="9" xfId="0" applyFont="1" applyFill="1" applyBorder="1" applyProtection="1"/>
    <xf numFmtId="0" fontId="8" fillId="8" borderId="9" xfId="0" applyFont="1" applyFill="1" applyBorder="1" applyProtection="1"/>
    <xf numFmtId="0" fontId="8" fillId="11" borderId="9" xfId="0" quotePrefix="1" applyFont="1" applyFill="1" applyBorder="1" applyAlignment="1" applyProtection="1">
      <alignment horizontal="left"/>
    </xf>
    <xf numFmtId="0" fontId="8" fillId="11" borderId="1" xfId="2" applyFont="1" applyFill="1" applyBorder="1"/>
    <xf numFmtId="0" fontId="8" fillId="11" borderId="9" xfId="0" applyFont="1" applyFill="1" applyBorder="1"/>
    <xf numFmtId="0" fontId="8" fillId="11" borderId="13" xfId="0" applyFont="1" applyFill="1" applyBorder="1" applyProtection="1"/>
    <xf numFmtId="11" fontId="8" fillId="11" borderId="9" xfId="0" applyNumberFormat="1" applyFont="1" applyFill="1" applyBorder="1" applyProtection="1"/>
    <xf numFmtId="0" fontId="8" fillId="11" borderId="11" xfId="0" applyFont="1" applyFill="1" applyBorder="1" applyAlignment="1" applyProtection="1">
      <alignment wrapText="1"/>
    </xf>
    <xf numFmtId="0" fontId="8" fillId="11" borderId="11" xfId="0" applyFont="1" applyFill="1" applyBorder="1" applyProtection="1"/>
    <xf numFmtId="0" fontId="8" fillId="11" borderId="9" xfId="0" applyFont="1" applyFill="1" applyBorder="1" applyAlignment="1" applyProtection="1">
      <alignment wrapText="1"/>
    </xf>
    <xf numFmtId="0" fontId="8" fillId="11" borderId="9" xfId="2" applyFont="1" applyFill="1" applyBorder="1"/>
    <xf numFmtId="0" fontId="8" fillId="11" borderId="9" xfId="2" applyFont="1" applyFill="1" applyBorder="1" applyAlignment="1"/>
    <xf numFmtId="0" fontId="8" fillId="11" borderId="9" xfId="2" applyFont="1" applyFill="1" applyBorder="1" applyAlignment="1">
      <alignment horizontal="left"/>
    </xf>
    <xf numFmtId="0" fontId="8" fillId="11" borderId="9" xfId="0" applyFont="1" applyFill="1" applyBorder="1" applyAlignment="1">
      <alignment horizontal="left"/>
    </xf>
    <xf numFmtId="0" fontId="9" fillId="9" borderId="3" xfId="0" applyFont="1" applyFill="1" applyBorder="1" applyAlignment="1" applyProtection="1">
      <alignment horizontal="center" vertical="center"/>
    </xf>
    <xf numFmtId="0" fontId="8" fillId="7" borderId="9" xfId="0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44" fontId="8" fillId="0" borderId="3" xfId="1" applyFont="1" applyBorder="1" applyProtection="1"/>
    <xf numFmtId="0" fontId="8" fillId="0" borderId="3" xfId="0" applyFont="1" applyBorder="1" applyProtection="1"/>
    <xf numFmtId="2" fontId="8" fillId="0" borderId="3" xfId="0" applyNumberFormat="1" applyFont="1" applyBorder="1" applyProtection="1"/>
    <xf numFmtId="0" fontId="2" fillId="0" borderId="28" xfId="0" applyFont="1" applyFill="1" applyBorder="1" applyProtection="1"/>
    <xf numFmtId="0" fontId="3" fillId="0" borderId="28" xfId="0" applyFont="1" applyFill="1" applyBorder="1" applyProtection="1"/>
    <xf numFmtId="44" fontId="4" fillId="0" borderId="37" xfId="1" applyFont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2" fontId="8" fillId="0" borderId="20" xfId="0" applyNumberFormat="1" applyFont="1" applyBorder="1" applyProtection="1"/>
    <xf numFmtId="0" fontId="2" fillId="0" borderId="0" xfId="0" applyFont="1" applyBorder="1" applyProtection="1"/>
    <xf numFmtId="0" fontId="2" fillId="0" borderId="17" xfId="0" applyFont="1" applyBorder="1" applyProtection="1"/>
    <xf numFmtId="0" fontId="9" fillId="9" borderId="2" xfId="0" applyFont="1" applyFill="1" applyBorder="1" applyAlignment="1" applyProtection="1">
      <alignment horizontal="center" vertical="center"/>
    </xf>
    <xf numFmtId="44" fontId="8" fillId="0" borderId="37" xfId="1" applyFont="1" applyBorder="1" applyProtection="1"/>
    <xf numFmtId="0" fontId="8" fillId="0" borderId="37" xfId="0" applyFont="1" applyBorder="1" applyProtection="1"/>
    <xf numFmtId="0" fontId="8" fillId="0" borderId="19" xfId="0" applyFont="1" applyFill="1" applyBorder="1" applyAlignment="1" applyProtection="1">
      <alignment horizontal="center"/>
    </xf>
    <xf numFmtId="164" fontId="8" fillId="0" borderId="19" xfId="1" applyNumberFormat="1" applyFont="1" applyFill="1" applyBorder="1" applyProtection="1"/>
    <xf numFmtId="0" fontId="8" fillId="5" borderId="20" xfId="0" applyFont="1" applyFill="1" applyBorder="1" applyProtection="1"/>
    <xf numFmtId="0" fontId="2" fillId="0" borderId="39" xfId="0" applyFont="1" applyFill="1" applyBorder="1" applyProtection="1"/>
    <xf numFmtId="0" fontId="8" fillId="2" borderId="19" xfId="0" applyFont="1" applyFill="1" applyBorder="1" applyAlignment="1" applyProtection="1">
      <alignment horizontal="center"/>
      <protection locked="0"/>
    </xf>
    <xf numFmtId="2" fontId="8" fillId="0" borderId="19" xfId="1" applyNumberFormat="1" applyFont="1" applyFill="1" applyBorder="1" applyAlignment="1" applyProtection="1">
      <alignment horizontal="center"/>
    </xf>
    <xf numFmtId="14" fontId="4" fillId="8" borderId="0" xfId="0" applyNumberFormat="1" applyFont="1" applyFill="1" applyBorder="1" applyAlignment="1" applyProtection="1">
      <alignment horizontal="center"/>
      <protection locked="0"/>
    </xf>
    <xf numFmtId="44" fontId="8" fillId="0" borderId="10" xfId="1" applyNumberFormat="1" applyFont="1" applyFill="1" applyBorder="1" applyProtection="1"/>
    <xf numFmtId="0" fontId="8" fillId="0" borderId="9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protection locked="0"/>
    </xf>
    <xf numFmtId="0" fontId="8" fillId="11" borderId="1" xfId="0" applyFont="1" applyFill="1" applyBorder="1" applyAlignment="1" applyProtection="1">
      <protection locked="0"/>
    </xf>
    <xf numFmtId="0" fontId="8" fillId="11" borderId="9" xfId="0" applyFont="1" applyFill="1" applyBorder="1" applyAlignment="1" applyProtection="1">
      <protection locked="0"/>
    </xf>
    <xf numFmtId="0" fontId="8" fillId="0" borderId="9" xfId="0" applyFont="1" applyFill="1" applyBorder="1"/>
    <xf numFmtId="0" fontId="8" fillId="11" borderId="9" xfId="0" applyNumberFormat="1" applyFont="1" applyFill="1" applyBorder="1"/>
    <xf numFmtId="0" fontId="8" fillId="12" borderId="1" xfId="0" applyFont="1" applyFill="1" applyBorder="1" applyAlignment="1" applyProtection="1">
      <alignment horizontal="left"/>
    </xf>
    <xf numFmtId="0" fontId="8" fillId="12" borderId="9" xfId="0" applyFont="1" applyFill="1" applyBorder="1" applyProtection="1"/>
    <xf numFmtId="0" fontId="8" fillId="12" borderId="19" xfId="0" applyFont="1" applyFill="1" applyBorder="1" applyProtection="1"/>
    <xf numFmtId="44" fontId="8" fillId="0" borderId="3" xfId="1" applyNumberFormat="1" applyFont="1" applyFill="1" applyBorder="1" applyProtection="1"/>
    <xf numFmtId="44" fontId="8" fillId="0" borderId="2" xfId="1" applyNumberFormat="1" applyFont="1" applyFill="1" applyBorder="1" applyProtection="1"/>
    <xf numFmtId="0" fontId="8" fillId="0" borderId="10" xfId="0" applyFont="1" applyFill="1" applyBorder="1"/>
    <xf numFmtId="0" fontId="8" fillId="0" borderId="10" xfId="0" applyNumberFormat="1" applyFont="1" applyFill="1" applyBorder="1"/>
    <xf numFmtId="0" fontId="8" fillId="11" borderId="1" xfId="0" applyFont="1" applyFill="1" applyBorder="1"/>
    <xf numFmtId="0" fontId="8" fillId="11" borderId="2" xfId="0" applyNumberFormat="1" applyFont="1" applyFill="1" applyBorder="1"/>
    <xf numFmtId="0" fontId="8" fillId="11" borderId="1" xfId="0" applyNumberFormat="1" applyFont="1" applyFill="1" applyBorder="1"/>
    <xf numFmtId="0" fontId="8" fillId="11" borderId="1" xfId="2" applyFont="1" applyFill="1" applyBorder="1" applyAlignment="1">
      <alignment vertical="center"/>
    </xf>
    <xf numFmtId="44" fontId="8" fillId="0" borderId="3" xfId="1" applyFont="1" applyFill="1" applyBorder="1" applyAlignment="1">
      <alignment horizontal="center"/>
    </xf>
    <xf numFmtId="0" fontId="9" fillId="7" borderId="9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>
      <alignment vertical="center" wrapText="1"/>
    </xf>
    <xf numFmtId="2" fontId="8" fillId="0" borderId="9" xfId="0" applyNumberFormat="1" applyFont="1" applyBorder="1" applyProtection="1"/>
    <xf numFmtId="44" fontId="8" fillId="0" borderId="20" xfId="1" applyFont="1" applyBorder="1" applyProtection="1"/>
    <xf numFmtId="0" fontId="8" fillId="0" borderId="20" xfId="0" applyFont="1" applyBorder="1" applyProtection="1"/>
    <xf numFmtId="2" fontId="8" fillId="0" borderId="37" xfId="0" applyNumberFormat="1" applyFont="1" applyBorder="1" applyProtection="1"/>
    <xf numFmtId="0" fontId="8" fillId="2" borderId="40" xfId="0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locked="0"/>
    </xf>
    <xf numFmtId="44" fontId="8" fillId="0" borderId="40" xfId="1" applyNumberFormat="1" applyFont="1" applyBorder="1" applyAlignment="1">
      <alignment horizontal="center"/>
    </xf>
    <xf numFmtId="44" fontId="8" fillId="0" borderId="40" xfId="1" applyFont="1" applyBorder="1" applyProtection="1"/>
    <xf numFmtId="0" fontId="8" fillId="0" borderId="40" xfId="0" applyFont="1" applyBorder="1" applyProtection="1"/>
    <xf numFmtId="2" fontId="8" fillId="0" borderId="40" xfId="0" applyNumberFormat="1" applyFont="1" applyBorder="1" applyProtection="1"/>
    <xf numFmtId="0" fontId="8" fillId="11" borderId="19" xfId="0" applyFont="1" applyFill="1" applyBorder="1" applyAlignment="1" applyProtection="1">
      <alignment horizontal="left"/>
    </xf>
    <xf numFmtId="0" fontId="8" fillId="11" borderId="12" xfId="0" applyFont="1" applyFill="1" applyBorder="1"/>
    <xf numFmtId="0" fontId="8" fillId="11" borderId="12" xfId="0" applyNumberFormat="1" applyFont="1" applyFill="1" applyBorder="1"/>
    <xf numFmtId="0" fontId="8" fillId="0" borderId="9" xfId="0" applyFont="1" applyFill="1" applyBorder="1" applyAlignment="1" applyProtection="1">
      <alignment horizontal="center"/>
      <protection locked="0"/>
    </xf>
    <xf numFmtId="0" fontId="8" fillId="7" borderId="9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2" borderId="14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/>
    </xf>
    <xf numFmtId="0" fontId="8" fillId="11" borderId="19" xfId="0" applyNumberFormat="1" applyFont="1" applyFill="1" applyBorder="1"/>
    <xf numFmtId="44" fontId="8" fillId="0" borderId="20" xfId="1" applyNumberFormat="1" applyFont="1" applyFill="1" applyBorder="1" applyProtection="1"/>
    <xf numFmtId="44" fontId="8" fillId="0" borderId="37" xfId="1" applyNumberFormat="1" applyFont="1" applyFill="1" applyBorder="1" applyProtection="1"/>
    <xf numFmtId="0" fontId="8" fillId="11" borderId="19" xfId="0" applyFont="1" applyFill="1" applyBorder="1"/>
    <xf numFmtId="44" fontId="8" fillId="0" borderId="20" xfId="1" applyFont="1" applyFill="1" applyBorder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8" fillId="0" borderId="9" xfId="1" applyNumberFormat="1" applyFont="1" applyBorder="1" applyAlignment="1">
      <alignment horizontal="center"/>
    </xf>
    <xf numFmtId="0" fontId="8" fillId="11" borderId="40" xfId="0" applyFont="1" applyFill="1" applyBorder="1" applyAlignment="1" applyProtection="1">
      <alignment horizontal="left"/>
    </xf>
    <xf numFmtId="0" fontId="8" fillId="11" borderId="40" xfId="0" applyFont="1" applyFill="1" applyBorder="1" applyAlignment="1">
      <alignment horizontal="left"/>
    </xf>
    <xf numFmtId="0" fontId="8" fillId="0" borderId="19" xfId="0" applyFont="1" applyBorder="1" applyProtection="1"/>
    <xf numFmtId="9" fontId="4" fillId="2" borderId="3" xfId="3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</xf>
    <xf numFmtId="0" fontId="8" fillId="11" borderId="14" xfId="0" applyFont="1" applyFill="1" applyBorder="1" applyAlignment="1" applyProtection="1"/>
    <xf numFmtId="0" fontId="8" fillId="11" borderId="26" xfId="0" applyFont="1" applyFill="1" applyBorder="1" applyAlignment="1" applyProtection="1"/>
    <xf numFmtId="2" fontId="8" fillId="11" borderId="26" xfId="1" applyNumberFormat="1" applyFont="1" applyFill="1" applyBorder="1" applyAlignment="1" applyProtection="1">
      <alignment horizontal="center"/>
    </xf>
    <xf numFmtId="164" fontId="8" fillId="11" borderId="26" xfId="1" applyNumberFormat="1" applyFont="1" applyFill="1" applyBorder="1" applyProtection="1"/>
    <xf numFmtId="0" fontId="8" fillId="11" borderId="14" xfId="0" applyFont="1" applyFill="1" applyBorder="1" applyAlignment="1" applyProtection="1">
      <protection locked="0"/>
    </xf>
    <xf numFmtId="0" fontId="8" fillId="11" borderId="26" xfId="0" applyFont="1" applyFill="1" applyBorder="1" applyAlignment="1" applyProtection="1">
      <protection locked="0"/>
    </xf>
    <xf numFmtId="0" fontId="8" fillId="8" borderId="9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 wrapText="1"/>
    </xf>
    <xf numFmtId="0" fontId="8" fillId="11" borderId="15" xfId="0" applyFont="1" applyFill="1" applyBorder="1" applyAlignment="1" applyProtection="1">
      <alignment horizontal="center"/>
    </xf>
    <xf numFmtId="2" fontId="5" fillId="0" borderId="37" xfId="0" applyNumberFormat="1" applyFont="1" applyFill="1" applyBorder="1" applyAlignment="1" applyProtection="1">
      <alignment horizontal="center" vertical="center"/>
    </xf>
    <xf numFmtId="44" fontId="4" fillId="9" borderId="3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13" fillId="11" borderId="9" xfId="0" applyFont="1" applyFill="1" applyBorder="1" applyProtection="1"/>
    <xf numFmtId="0" fontId="13" fillId="11" borderId="1" xfId="0" applyFont="1" applyFill="1" applyBorder="1" applyProtection="1"/>
    <xf numFmtId="0" fontId="13" fillId="11" borderId="1" xfId="0" applyFont="1" applyFill="1" applyBorder="1" applyAlignment="1" applyProtection="1">
      <protection locked="0"/>
    </xf>
    <xf numFmtId="0" fontId="13" fillId="11" borderId="9" xfId="0" applyFont="1" applyFill="1" applyBorder="1" applyAlignment="1" applyProtection="1">
      <protection locked="0"/>
    </xf>
    <xf numFmtId="0" fontId="13" fillId="0" borderId="9" xfId="0" applyFont="1" applyFill="1" applyBorder="1" applyAlignment="1" applyProtection="1">
      <alignment horizontal="center"/>
    </xf>
    <xf numFmtId="44" fontId="4" fillId="9" borderId="30" xfId="1" applyFont="1" applyFill="1" applyBorder="1" applyAlignment="1" applyProtection="1">
      <alignment vertical="center"/>
    </xf>
    <xf numFmtId="0" fontId="8" fillId="8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</xf>
    <xf numFmtId="2" fontId="8" fillId="0" borderId="41" xfId="0" applyNumberFormat="1" applyFont="1" applyFill="1" applyBorder="1" applyAlignment="1" applyProtection="1">
      <alignment horizontal="center"/>
    </xf>
    <xf numFmtId="2" fontId="8" fillId="0" borderId="4" xfId="0" applyNumberFormat="1" applyFont="1" applyFill="1" applyBorder="1" applyAlignment="1" applyProtection="1">
      <alignment horizontal="center"/>
    </xf>
    <xf numFmtId="2" fontId="8" fillId="0" borderId="46" xfId="0" applyNumberFormat="1" applyFont="1" applyFill="1" applyBorder="1" applyAlignment="1" applyProtection="1">
      <alignment horizontal="center"/>
    </xf>
    <xf numFmtId="0" fontId="9" fillId="7" borderId="47" xfId="0" applyFont="1" applyFill="1" applyBorder="1" applyProtection="1"/>
    <xf numFmtId="0" fontId="9" fillId="7" borderId="45" xfId="0" applyFont="1" applyFill="1" applyBorder="1" applyAlignment="1" applyProtection="1">
      <alignment vertical="center" wrapText="1"/>
    </xf>
    <xf numFmtId="0" fontId="9" fillId="5" borderId="47" xfId="0" applyFont="1" applyFill="1" applyBorder="1" applyProtection="1"/>
    <xf numFmtId="2" fontId="8" fillId="0" borderId="6" xfId="0" applyNumberFormat="1" applyFont="1" applyFill="1" applyBorder="1" applyAlignment="1" applyProtection="1">
      <alignment horizontal="center"/>
    </xf>
    <xf numFmtId="0" fontId="9" fillId="5" borderId="47" xfId="0" applyFont="1" applyFill="1" applyBorder="1" applyAlignment="1" applyProtection="1">
      <alignment vertical="center" wrapText="1"/>
    </xf>
    <xf numFmtId="0" fontId="9" fillId="5" borderId="5" xfId="0" applyFont="1" applyFill="1" applyBorder="1" applyProtection="1"/>
    <xf numFmtId="0" fontId="9" fillId="5" borderId="48" xfId="0" applyFont="1" applyFill="1" applyBorder="1" applyProtection="1"/>
    <xf numFmtId="0" fontId="8" fillId="4" borderId="39" xfId="0" applyFont="1" applyFill="1" applyBorder="1" applyAlignment="1" applyProtection="1">
      <alignment horizontal="left"/>
    </xf>
    <xf numFmtId="2" fontId="8" fillId="0" borderId="35" xfId="0" applyNumberFormat="1" applyFont="1" applyFill="1" applyBorder="1" applyAlignment="1" applyProtection="1">
      <alignment horizontal="center"/>
    </xf>
    <xf numFmtId="0" fontId="9" fillId="5" borderId="47" xfId="0" quotePrefix="1" applyFont="1" applyFill="1" applyBorder="1" applyAlignment="1" applyProtection="1">
      <alignment horizontal="left"/>
    </xf>
    <xf numFmtId="0" fontId="8" fillId="4" borderId="39" xfId="0" applyFont="1" applyFill="1" applyBorder="1" applyProtection="1"/>
    <xf numFmtId="0" fontId="9" fillId="5" borderId="47" xfId="0" applyFont="1" applyFill="1" applyBorder="1" applyAlignment="1" applyProtection="1">
      <alignment horizontal="center" vertical="center" wrapText="1"/>
    </xf>
    <xf numFmtId="0" fontId="9" fillId="5" borderId="49" xfId="0" applyFont="1" applyFill="1" applyBorder="1" applyAlignment="1" applyProtection="1">
      <alignment vertical="center" wrapText="1"/>
    </xf>
    <xf numFmtId="2" fontId="8" fillId="0" borderId="44" xfId="0" applyNumberFormat="1" applyFont="1" applyFill="1" applyBorder="1" applyAlignment="1" applyProtection="1">
      <alignment horizontal="center"/>
    </xf>
    <xf numFmtId="0" fontId="8" fillId="5" borderId="5" xfId="0" applyFont="1" applyFill="1" applyBorder="1" applyProtection="1"/>
    <xf numFmtId="0" fontId="8" fillId="0" borderId="33" xfId="0" applyFont="1" applyFill="1" applyBorder="1" applyAlignment="1" applyProtection="1">
      <alignment horizontal="center"/>
    </xf>
    <xf numFmtId="0" fontId="8" fillId="0" borderId="33" xfId="0" applyNumberFormat="1" applyFont="1" applyFill="1" applyBorder="1" applyAlignment="1" applyProtection="1">
      <alignment horizontal="center"/>
    </xf>
    <xf numFmtId="0" fontId="8" fillId="5" borderId="47" xfId="0" applyFont="1" applyFill="1" applyBorder="1" applyProtection="1"/>
    <xf numFmtId="44" fontId="8" fillId="8" borderId="33" xfId="1" applyFont="1" applyFill="1" applyBorder="1" applyAlignment="1" applyProtection="1">
      <alignment horizontal="center"/>
      <protection locked="0"/>
    </xf>
    <xf numFmtId="0" fontId="8" fillId="5" borderId="48" xfId="0" applyFont="1" applyFill="1" applyBorder="1" applyProtection="1"/>
    <xf numFmtId="0" fontId="8" fillId="5" borderId="20" xfId="0" applyFont="1" applyFill="1" applyBorder="1" applyProtection="1">
      <protection locked="0"/>
    </xf>
    <xf numFmtId="0" fontId="8" fillId="2" borderId="20" xfId="0" applyFont="1" applyFill="1" applyBorder="1" applyAlignment="1" applyProtection="1">
      <protection locked="0"/>
    </xf>
    <xf numFmtId="0" fontId="8" fillId="0" borderId="20" xfId="0" applyFont="1" applyFill="1" applyBorder="1" applyAlignment="1" applyProtection="1">
      <protection locked="0"/>
    </xf>
    <xf numFmtId="2" fontId="8" fillId="0" borderId="20" xfId="1" applyNumberFormat="1" applyFont="1" applyFill="1" applyBorder="1" applyAlignment="1" applyProtection="1">
      <alignment horizontal="center"/>
    </xf>
    <xf numFmtId="164" fontId="8" fillId="0" borderId="20" xfId="1" applyNumberFormat="1" applyFont="1" applyFill="1" applyBorder="1" applyProtection="1"/>
    <xf numFmtId="44" fontId="8" fillId="0" borderId="38" xfId="0" applyNumberFormat="1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  <protection locked="0"/>
    </xf>
    <xf numFmtId="0" fontId="9" fillId="9" borderId="47" xfId="0" applyFont="1" applyFill="1" applyBorder="1" applyAlignment="1" applyProtection="1">
      <alignment horizontal="center" vertical="center" wrapText="1"/>
    </xf>
    <xf numFmtId="0" fontId="8" fillId="12" borderId="9" xfId="0" applyFont="1" applyFill="1" applyBorder="1" applyAlignment="1" applyProtection="1">
      <alignment horizontal="left"/>
    </xf>
    <xf numFmtId="44" fontId="8" fillId="0" borderId="0" xfId="0" applyNumberFormat="1" applyFont="1" applyFill="1" applyProtection="1"/>
    <xf numFmtId="44" fontId="4" fillId="9" borderId="27" xfId="1" applyFont="1" applyFill="1" applyBorder="1" applyAlignment="1" applyProtection="1">
      <alignment vertical="center"/>
    </xf>
    <xf numFmtId="44" fontId="2" fillId="0" borderId="15" xfId="1" applyFont="1" applyFill="1" applyBorder="1" applyAlignment="1" applyProtection="1">
      <alignment horizontal="center"/>
    </xf>
    <xf numFmtId="44" fontId="2" fillId="0" borderId="25" xfId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9" borderId="21" xfId="0" applyFont="1" applyFill="1" applyBorder="1" applyAlignment="1" applyProtection="1">
      <alignment horizontal="left" vertical="center" wrapText="1"/>
    </xf>
    <xf numFmtId="0" fontId="4" fillId="9" borderId="22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left"/>
    </xf>
    <xf numFmtId="0" fontId="4" fillId="9" borderId="31" xfId="0" applyFont="1" applyFill="1" applyBorder="1" applyAlignment="1" applyProtection="1">
      <alignment horizontal="left" vertical="center"/>
    </xf>
    <xf numFmtId="0" fontId="4" fillId="9" borderId="29" xfId="0" applyFont="1" applyFill="1" applyBorder="1" applyAlignment="1" applyProtection="1">
      <alignment horizontal="left" vertical="center"/>
    </xf>
    <xf numFmtId="2" fontId="4" fillId="7" borderId="19" xfId="0" applyNumberFormat="1" applyFont="1" applyFill="1" applyBorder="1" applyAlignment="1" applyProtection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7" borderId="19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31" xfId="0" applyFont="1" applyFill="1" applyBorder="1" applyAlignment="1" applyProtection="1">
      <alignment horizontal="left" vertical="center"/>
    </xf>
    <xf numFmtId="0" fontId="5" fillId="0" borderId="30" xfId="0" applyFont="1" applyBorder="1" applyAlignment="1">
      <alignment vertical="center"/>
    </xf>
    <xf numFmtId="0" fontId="4" fillId="9" borderId="14" xfId="0" applyFont="1" applyFill="1" applyBorder="1" applyAlignment="1" applyProtection="1">
      <alignment vertical="center"/>
    </xf>
    <xf numFmtId="0" fontId="4" fillId="9" borderId="15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vertical="center"/>
    </xf>
    <xf numFmtId="0" fontId="5" fillId="0" borderId="15" xfId="0" applyFont="1" applyBorder="1" applyAlignment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7" borderId="41" xfId="0" applyFont="1" applyFill="1" applyBorder="1" applyAlignment="1" applyProtection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7" borderId="34" xfId="0" applyFont="1" applyFill="1" applyBorder="1" applyAlignment="1" applyProtection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9" borderId="36" xfId="0" applyFont="1" applyFill="1" applyBorder="1" applyAlignment="1" applyProtection="1">
      <alignment horizontal="center" vertical="center" wrapText="1"/>
    </xf>
    <xf numFmtId="0" fontId="9" fillId="9" borderId="7" xfId="0" applyFont="1" applyFill="1" applyBorder="1" applyAlignment="1" applyProtection="1">
      <alignment horizontal="center" vertical="center" wrapText="1"/>
    </xf>
    <xf numFmtId="0" fontId="9" fillId="9" borderId="32" xfId="0" applyFont="1" applyFill="1" applyBorder="1" applyAlignment="1" applyProtection="1">
      <alignment horizontal="center" vertical="center" wrapText="1"/>
    </xf>
    <xf numFmtId="0" fontId="9" fillId="9" borderId="47" xfId="0" applyFont="1" applyFill="1" applyBorder="1" applyAlignment="1" applyProtection="1">
      <alignment horizontal="center" vertical="center" wrapText="1"/>
    </xf>
    <xf numFmtId="0" fontId="9" fillId="9" borderId="10" xfId="0" applyFont="1" applyFill="1" applyBorder="1" applyAlignment="1" applyProtection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4" fillId="9" borderId="31" xfId="0" applyFont="1" applyFill="1" applyBorder="1" applyAlignment="1" applyProtection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2" fillId="0" borderId="0" xfId="0" applyFont="1" applyAlignment="1" applyProtection="1"/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6">
    <cellStyle name="Currency" xfId="1" builtinId="4"/>
    <cellStyle name="Currency 2" xfId="5" xr:uid="{00000000-0005-0000-0000-000001000000}"/>
    <cellStyle name="Normal" xfId="0" builtinId="0"/>
    <cellStyle name="Normal 2" xfId="4" xr:uid="{00000000-0005-0000-0000-000003000000}"/>
    <cellStyle name="Normal_Qté 2002-2006 - IPPAC &amp; US - DdeL" xfId="2" xr:uid="{00000000-0005-0000-0000-000004000000}"/>
    <cellStyle name="Percent" xfId="3" builtinId="5"/>
  </cellStyles>
  <dxfs count="0"/>
  <tableStyles count="0" defaultTableStyle="TableStyleMedium9" defaultPivotStyle="PivotStyleLight16"/>
  <colors>
    <mruColors>
      <color rgb="FFFFFF99"/>
      <color rgb="FF00CCFF"/>
      <color rgb="FF8EC5EA"/>
      <color rgb="FF48D8FA"/>
      <color rgb="FF0BB8F5"/>
      <color rgb="FF66FF33"/>
      <color rgb="FF75EBFB"/>
      <color rgb="FF60E8FA"/>
      <color rgb="FF43C8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157163</xdr:colOff>
      <xdr:row>0</xdr:row>
      <xdr:rowOff>102393</xdr:rowOff>
    </xdr:from>
    <xdr:to>
      <xdr:col>1</xdr:col>
      <xdr:colOff>774152</xdr:colOff>
      <xdr:row>2</xdr:row>
      <xdr:rowOff>119062</xdr:rowOff>
    </xdr:to>
    <xdr:pic>
      <xdr:nvPicPr>
        <xdr:cNvPr id="1094" name="Picture 13" descr="Parker-Legris-Logo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8675"/>
        <a:stretch/>
      </xdr:blipFill>
      <xdr:spPr bwMode="auto">
        <a:xfrm>
          <a:off x="157163" y="102393"/>
          <a:ext cx="2164802" cy="778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0</xdr:col>
      <xdr:colOff>1595120</xdr:colOff>
      <xdr:row>3</xdr:row>
      <xdr:rowOff>142875</xdr:rowOff>
    </xdr:to>
    <xdr:pic>
      <xdr:nvPicPr>
        <xdr:cNvPr id="2" name="Picture 2" descr="Parker-Legris-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48294"/>
        <a:stretch/>
      </xdr:blipFill>
      <xdr:spPr bwMode="auto">
        <a:xfrm>
          <a:off x="180975" y="142875"/>
          <a:ext cx="141414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X354"/>
  <sheetViews>
    <sheetView tabSelected="1" zoomScale="80" zoomScaleNormal="80" workbookViewId="0">
      <selection activeCell="B5" sqref="B5"/>
    </sheetView>
  </sheetViews>
  <sheetFormatPr defaultRowHeight="12.75" outlineLevelCol="1" x14ac:dyDescent="0.2"/>
  <cols>
    <col min="1" max="1" width="23.140625" style="1" customWidth="1"/>
    <col min="2" max="2" width="97.140625" style="1" bestFit="1" customWidth="1"/>
    <col min="3" max="3" width="16" style="1" customWidth="1"/>
    <col min="4" max="4" width="5.85546875" style="2" bestFit="1" customWidth="1"/>
    <col min="5" max="5" width="7.7109375" style="2" customWidth="1"/>
    <col min="6" max="6" width="11.7109375" style="61" customWidth="1"/>
    <col min="7" max="7" width="9.7109375" style="1" customWidth="1"/>
    <col min="8" max="8" width="10.28515625" style="2" customWidth="1"/>
    <col min="9" max="9" width="15.5703125" style="2" bestFit="1" customWidth="1"/>
    <col min="10" max="13" width="0" style="1" hidden="1" customWidth="1"/>
    <col min="14" max="254" width="0" style="1" hidden="1" customWidth="1" outlineLevel="1"/>
    <col min="255" max="255" width="9.140625" collapsed="1"/>
  </cols>
  <sheetData>
    <row r="1" spans="1:256" ht="39" customHeight="1" x14ac:dyDescent="0.2"/>
    <row r="2" spans="1:256" ht="20.25" x14ac:dyDescent="0.2">
      <c r="A2" s="252"/>
      <c r="B2" s="253"/>
      <c r="C2" s="253"/>
      <c r="D2" s="253"/>
      <c r="E2" s="253"/>
      <c r="F2" s="253"/>
      <c r="G2" s="253"/>
      <c r="H2" s="253"/>
      <c r="I2" s="253"/>
    </row>
    <row r="4" spans="1:256" ht="18" x14ac:dyDescent="0.25">
      <c r="A4" s="3"/>
      <c r="B4" s="232" t="s">
        <v>768</v>
      </c>
      <c r="C4" s="3"/>
      <c r="D4" s="4"/>
      <c r="E4" s="4"/>
      <c r="F4" s="62"/>
      <c r="G4" s="3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11"/>
    </row>
    <row r="5" spans="1:256" ht="19.5" customHeight="1" x14ac:dyDescent="0.25">
      <c r="A5" s="5" t="s">
        <v>0</v>
      </c>
      <c r="B5" s="6"/>
      <c r="C5" s="7"/>
      <c r="D5" s="8"/>
      <c r="E5" s="8"/>
      <c r="F5" s="121">
        <v>43282</v>
      </c>
      <c r="G5" s="5"/>
      <c r="H5" s="182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11"/>
    </row>
    <row r="6" spans="1:256" ht="16.5" customHeight="1" x14ac:dyDescent="0.2">
      <c r="A6" s="3"/>
      <c r="B6" s="3"/>
      <c r="C6" s="3"/>
      <c r="D6" s="4"/>
      <c r="E6" s="4"/>
      <c r="F6" s="62"/>
      <c r="G6" s="3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11"/>
    </row>
    <row r="7" spans="1:256" s="16" customFormat="1" ht="16.5" hidden="1" customHeight="1" x14ac:dyDescent="0.25">
      <c r="A7" s="12" t="s">
        <v>35</v>
      </c>
      <c r="B7" s="13">
        <v>0.32</v>
      </c>
      <c r="C7" s="14"/>
      <c r="D7" s="15"/>
      <c r="E7" s="15"/>
      <c r="F7" s="63"/>
      <c r="G7" s="14"/>
      <c r="H7" s="15"/>
      <c r="I7" s="15"/>
    </row>
    <row r="8" spans="1:256" s="16" customFormat="1" ht="16.5" hidden="1" customHeight="1" x14ac:dyDescent="0.25">
      <c r="A8" s="12" t="s">
        <v>83</v>
      </c>
      <c r="B8" s="17">
        <v>0</v>
      </c>
      <c r="C8" s="14"/>
      <c r="D8" s="15"/>
      <c r="E8" s="15"/>
      <c r="F8" s="63"/>
      <c r="G8" s="14"/>
      <c r="H8" s="15"/>
      <c r="I8" s="15"/>
    </row>
    <row r="9" spans="1:256" s="16" customFormat="1" ht="16.5" hidden="1" customHeight="1" x14ac:dyDescent="0.25">
      <c r="A9" s="12" t="s">
        <v>82</v>
      </c>
      <c r="B9" s="18">
        <v>75</v>
      </c>
      <c r="C9" s="14"/>
      <c r="D9" s="15"/>
      <c r="E9" s="15"/>
      <c r="F9" s="63"/>
      <c r="G9" s="14"/>
      <c r="H9" s="15"/>
      <c r="I9" s="15"/>
    </row>
    <row r="10" spans="1:256" s="16" customFormat="1" ht="40.5" hidden="1" customHeight="1" x14ac:dyDescent="0.2">
      <c r="A10" s="172" t="s">
        <v>584</v>
      </c>
      <c r="B10" s="19"/>
      <c r="C10" s="14"/>
      <c r="D10" s="15"/>
      <c r="E10" s="15"/>
      <c r="F10" s="63"/>
      <c r="G10" s="14"/>
      <c r="H10" s="15"/>
      <c r="I10" s="15"/>
    </row>
    <row r="11" spans="1:256" s="16" customFormat="1" ht="14.25" x14ac:dyDescent="0.2">
      <c r="A11" s="254" t="s">
        <v>1</v>
      </c>
      <c r="B11" s="258"/>
      <c r="C11" s="258"/>
      <c r="D11" s="271" t="s">
        <v>162</v>
      </c>
      <c r="E11" s="272"/>
      <c r="F11" s="254" t="s">
        <v>161</v>
      </c>
      <c r="G11" s="255"/>
      <c r="H11" s="267" t="s">
        <v>2</v>
      </c>
      <c r="I11" s="268"/>
    </row>
    <row r="12" spans="1:256" s="16" customFormat="1" ht="15" thickBot="1" x14ac:dyDescent="0.25">
      <c r="A12" s="259"/>
      <c r="B12" s="260"/>
      <c r="C12" s="260"/>
      <c r="D12" s="259"/>
      <c r="E12" s="273"/>
      <c r="F12" s="256"/>
      <c r="G12" s="257"/>
      <c r="H12" s="269"/>
      <c r="I12" s="270"/>
    </row>
    <row r="13" spans="1:256" s="16" customFormat="1" ht="15.75" customHeight="1" x14ac:dyDescent="0.2">
      <c r="A13" s="263" t="s">
        <v>3</v>
      </c>
      <c r="B13" s="264"/>
      <c r="C13" s="243" t="s">
        <v>168</v>
      </c>
      <c r="D13" s="243" t="s">
        <v>4</v>
      </c>
      <c r="E13" s="243" t="s">
        <v>166</v>
      </c>
      <c r="F13" s="241" t="s">
        <v>418</v>
      </c>
      <c r="G13" s="243" t="s">
        <v>419</v>
      </c>
      <c r="H13" s="243" t="s">
        <v>163</v>
      </c>
      <c r="I13" s="261" t="s">
        <v>164</v>
      </c>
    </row>
    <row r="14" spans="1:256" s="16" customFormat="1" ht="42" customHeight="1" thickBot="1" x14ac:dyDescent="0.25">
      <c r="A14" s="265"/>
      <c r="B14" s="266"/>
      <c r="C14" s="249"/>
      <c r="D14" s="249"/>
      <c r="E14" s="244"/>
      <c r="F14" s="242"/>
      <c r="G14" s="244"/>
      <c r="H14" s="249"/>
      <c r="I14" s="262"/>
    </row>
    <row r="15" spans="1:256" s="16" customFormat="1" ht="14.25" x14ac:dyDescent="0.2">
      <c r="A15" s="276" t="s">
        <v>214</v>
      </c>
      <c r="B15" s="227" t="s">
        <v>414</v>
      </c>
      <c r="C15" s="130" t="s">
        <v>215</v>
      </c>
      <c r="D15" s="194">
        <v>0</v>
      </c>
      <c r="E15" s="25">
        <v>1</v>
      </c>
      <c r="F15" s="69">
        <v>64.84</v>
      </c>
      <c r="G15" s="22">
        <f t="shared" ref="G15:G46" si="0">F15*D15</f>
        <v>0</v>
      </c>
      <c r="H15" s="183">
        <v>0.15</v>
      </c>
      <c r="I15" s="198">
        <f t="shared" ref="I15:I78" si="1">H15*D15</f>
        <v>0</v>
      </c>
      <c r="IV15" s="228"/>
    </row>
    <row r="16" spans="1:256" s="16" customFormat="1" ht="14.25" x14ac:dyDescent="0.2">
      <c r="A16" s="275"/>
      <c r="B16" s="57" t="s">
        <v>413</v>
      </c>
      <c r="C16" s="79" t="s">
        <v>751</v>
      </c>
      <c r="D16" s="194"/>
      <c r="E16" s="25">
        <v>1</v>
      </c>
      <c r="F16" s="64">
        <v>64.84</v>
      </c>
      <c r="G16" s="22">
        <f t="shared" si="0"/>
        <v>0</v>
      </c>
      <c r="H16" s="183">
        <v>0.15</v>
      </c>
      <c r="I16" s="197">
        <f t="shared" si="1"/>
        <v>0</v>
      </c>
      <c r="IV16" s="228"/>
    </row>
    <row r="17" spans="1:258" s="16" customFormat="1" ht="14.25" x14ac:dyDescent="0.2">
      <c r="A17" s="275"/>
      <c r="B17" s="58" t="s">
        <v>412</v>
      </c>
      <c r="C17" s="78" t="s">
        <v>237</v>
      </c>
      <c r="D17" s="194"/>
      <c r="E17" s="25">
        <v>1</v>
      </c>
      <c r="F17" s="64">
        <v>64.84</v>
      </c>
      <c r="G17" s="22">
        <f t="shared" si="0"/>
        <v>0</v>
      </c>
      <c r="H17" s="183">
        <v>0.15</v>
      </c>
      <c r="I17" s="198">
        <f t="shared" si="1"/>
        <v>0</v>
      </c>
      <c r="IV17" s="228"/>
    </row>
    <row r="18" spans="1:258" s="16" customFormat="1" ht="15" x14ac:dyDescent="0.25">
      <c r="A18" s="199"/>
      <c r="B18" s="72" t="s">
        <v>411</v>
      </c>
      <c r="C18" s="72" t="s">
        <v>216</v>
      </c>
      <c r="D18" s="194"/>
      <c r="E18" s="25">
        <v>1</v>
      </c>
      <c r="F18" s="64">
        <v>5.67</v>
      </c>
      <c r="G18" s="22">
        <f t="shared" si="0"/>
        <v>0</v>
      </c>
      <c r="H18" s="183">
        <v>0.15</v>
      </c>
      <c r="I18" s="198">
        <f t="shared" si="1"/>
        <v>0</v>
      </c>
      <c r="IV18" s="228"/>
    </row>
    <row r="19" spans="1:258" s="16" customFormat="1" ht="15" x14ac:dyDescent="0.25">
      <c r="A19" s="199"/>
      <c r="B19" s="72" t="s">
        <v>677</v>
      </c>
      <c r="C19" s="188" t="s">
        <v>216</v>
      </c>
      <c r="D19" s="195">
        <f>D20*2+D21*2+D22*3+D23*2+D24*2+D25*2+D26*3+D27*2+D28*4+D29+D30*2+D31+D34+D35+D37+D38+D39+D61</f>
        <v>0</v>
      </c>
      <c r="E19" s="25">
        <v>1</v>
      </c>
      <c r="F19" s="64">
        <v>5.67</v>
      </c>
      <c r="G19" s="22">
        <f t="shared" si="0"/>
        <v>0</v>
      </c>
      <c r="H19" s="183">
        <v>0.15</v>
      </c>
      <c r="I19" s="198">
        <f t="shared" si="1"/>
        <v>0</v>
      </c>
      <c r="IV19" s="228"/>
    </row>
    <row r="20" spans="1:258" s="16" customFormat="1" ht="15" x14ac:dyDescent="0.25">
      <c r="A20" s="199"/>
      <c r="B20" s="72" t="s">
        <v>410</v>
      </c>
      <c r="C20" s="72" t="s">
        <v>217</v>
      </c>
      <c r="D20" s="194"/>
      <c r="E20" s="25">
        <v>1</v>
      </c>
      <c r="F20" s="64">
        <v>6.77</v>
      </c>
      <c r="G20" s="22">
        <f t="shared" si="0"/>
        <v>0</v>
      </c>
      <c r="H20" s="183">
        <v>0.02</v>
      </c>
      <c r="I20" s="198">
        <f t="shared" si="1"/>
        <v>0</v>
      </c>
      <c r="IV20" s="228"/>
    </row>
    <row r="21" spans="1:258" s="16" customFormat="1" ht="15" x14ac:dyDescent="0.25">
      <c r="A21" s="199"/>
      <c r="B21" s="72" t="s">
        <v>409</v>
      </c>
      <c r="C21" s="72" t="s">
        <v>218</v>
      </c>
      <c r="D21" s="194"/>
      <c r="E21" s="25">
        <v>1</v>
      </c>
      <c r="F21" s="64">
        <v>5.23</v>
      </c>
      <c r="G21" s="22">
        <f t="shared" si="0"/>
        <v>0</v>
      </c>
      <c r="H21" s="183">
        <v>0.02</v>
      </c>
      <c r="I21" s="198">
        <f t="shared" si="1"/>
        <v>0</v>
      </c>
      <c r="IV21" s="228"/>
      <c r="IX21" s="59"/>
    </row>
    <row r="22" spans="1:258" s="16" customFormat="1" ht="15" x14ac:dyDescent="0.25">
      <c r="A22" s="199"/>
      <c r="B22" s="72" t="s">
        <v>408</v>
      </c>
      <c r="C22" s="72" t="s">
        <v>219</v>
      </c>
      <c r="D22" s="194"/>
      <c r="E22" s="25">
        <v>1</v>
      </c>
      <c r="F22" s="64">
        <v>10.98</v>
      </c>
      <c r="G22" s="22">
        <f t="shared" si="0"/>
        <v>0</v>
      </c>
      <c r="H22" s="183">
        <v>0.02</v>
      </c>
      <c r="I22" s="198">
        <f t="shared" si="1"/>
        <v>0</v>
      </c>
      <c r="IV22" s="228"/>
    </row>
    <row r="23" spans="1:258" s="16" customFormat="1" ht="15" x14ac:dyDescent="0.25">
      <c r="A23" s="199"/>
      <c r="B23" s="72" t="s">
        <v>407</v>
      </c>
      <c r="C23" s="72" t="s">
        <v>220</v>
      </c>
      <c r="D23" s="194"/>
      <c r="E23" s="25">
        <v>1</v>
      </c>
      <c r="F23" s="64">
        <v>6.99</v>
      </c>
      <c r="G23" s="22">
        <f t="shared" si="0"/>
        <v>0</v>
      </c>
      <c r="H23" s="183">
        <v>0.04</v>
      </c>
      <c r="I23" s="198">
        <f t="shared" si="1"/>
        <v>0</v>
      </c>
      <c r="IV23" s="228"/>
    </row>
    <row r="24" spans="1:258" s="16" customFormat="1" ht="15" x14ac:dyDescent="0.25">
      <c r="A24" s="199"/>
      <c r="B24" s="72" t="s">
        <v>406</v>
      </c>
      <c r="C24" s="72" t="s">
        <v>221</v>
      </c>
      <c r="D24" s="194"/>
      <c r="E24" s="25">
        <v>1</v>
      </c>
      <c r="F24" s="64">
        <v>6.94</v>
      </c>
      <c r="G24" s="22">
        <f t="shared" si="0"/>
        <v>0</v>
      </c>
      <c r="H24" s="183">
        <v>0.04</v>
      </c>
      <c r="I24" s="198">
        <f t="shared" si="1"/>
        <v>0</v>
      </c>
      <c r="IV24" s="228"/>
    </row>
    <row r="25" spans="1:258" s="16" customFormat="1" ht="15" x14ac:dyDescent="0.25">
      <c r="A25" s="199"/>
      <c r="B25" s="72" t="s">
        <v>405</v>
      </c>
      <c r="C25" s="72" t="s">
        <v>222</v>
      </c>
      <c r="D25" s="194"/>
      <c r="E25" s="25">
        <v>1</v>
      </c>
      <c r="F25" s="64">
        <v>6.83</v>
      </c>
      <c r="G25" s="22">
        <f t="shared" si="0"/>
        <v>0</v>
      </c>
      <c r="H25" s="183">
        <v>0.05</v>
      </c>
      <c r="I25" s="198">
        <f t="shared" si="1"/>
        <v>0</v>
      </c>
      <c r="IV25" s="228"/>
    </row>
    <row r="26" spans="1:258" s="16" customFormat="1" ht="15" x14ac:dyDescent="0.25">
      <c r="A26" s="199"/>
      <c r="B26" s="72" t="s">
        <v>596</v>
      </c>
      <c r="C26" s="72" t="s">
        <v>595</v>
      </c>
      <c r="D26" s="194"/>
      <c r="E26" s="25">
        <v>1</v>
      </c>
      <c r="F26" s="64">
        <v>25.440999999999999</v>
      </c>
      <c r="G26" s="22">
        <f t="shared" si="0"/>
        <v>0</v>
      </c>
      <c r="H26" s="183">
        <v>0.02</v>
      </c>
      <c r="I26" s="198">
        <f t="shared" si="1"/>
        <v>0</v>
      </c>
      <c r="IV26" s="228"/>
    </row>
    <row r="27" spans="1:258" s="16" customFormat="1" ht="15" x14ac:dyDescent="0.25">
      <c r="A27" s="199"/>
      <c r="B27" s="72" t="s">
        <v>598</v>
      </c>
      <c r="C27" s="72" t="s">
        <v>597</v>
      </c>
      <c r="D27" s="194"/>
      <c r="E27" s="25">
        <v>1</v>
      </c>
      <c r="F27" s="64">
        <v>14.645</v>
      </c>
      <c r="G27" s="22">
        <f t="shared" si="0"/>
        <v>0</v>
      </c>
      <c r="H27" s="183">
        <v>0.02</v>
      </c>
      <c r="I27" s="198">
        <f t="shared" si="1"/>
        <v>0</v>
      </c>
      <c r="IV27" s="228"/>
    </row>
    <row r="28" spans="1:258" s="16" customFormat="1" ht="15" x14ac:dyDescent="0.25">
      <c r="A28" s="199"/>
      <c r="B28" s="72" t="s">
        <v>658</v>
      </c>
      <c r="C28" s="72" t="s">
        <v>659</v>
      </c>
      <c r="D28" s="194"/>
      <c r="E28" s="25">
        <v>1</v>
      </c>
      <c r="F28" s="64">
        <v>15.66</v>
      </c>
      <c r="G28" s="22">
        <f t="shared" si="0"/>
        <v>0</v>
      </c>
      <c r="H28" s="69">
        <v>0.02</v>
      </c>
      <c r="I28" s="198">
        <f t="shared" si="1"/>
        <v>0</v>
      </c>
      <c r="IV28" s="228"/>
    </row>
    <row r="29" spans="1:258" s="16" customFormat="1" ht="15" x14ac:dyDescent="0.25">
      <c r="A29" s="199"/>
      <c r="B29" s="72" t="s">
        <v>654</v>
      </c>
      <c r="C29" s="72" t="s">
        <v>655</v>
      </c>
      <c r="D29" s="194"/>
      <c r="E29" s="25">
        <v>1</v>
      </c>
      <c r="F29" s="64">
        <v>42.34</v>
      </c>
      <c r="G29" s="22">
        <f t="shared" si="0"/>
        <v>0</v>
      </c>
      <c r="H29" s="69">
        <v>0.3</v>
      </c>
      <c r="I29" s="198">
        <f t="shared" si="1"/>
        <v>0</v>
      </c>
      <c r="IV29" s="228"/>
    </row>
    <row r="30" spans="1:258" s="16" customFormat="1" ht="15" x14ac:dyDescent="0.25">
      <c r="A30" s="199"/>
      <c r="B30" s="72" t="s">
        <v>656</v>
      </c>
      <c r="C30" s="72" t="s">
        <v>657</v>
      </c>
      <c r="D30" s="194"/>
      <c r="E30" s="25">
        <v>1</v>
      </c>
      <c r="F30" s="64">
        <v>21.56</v>
      </c>
      <c r="G30" s="22">
        <f t="shared" si="0"/>
        <v>0</v>
      </c>
      <c r="H30" s="69">
        <v>0.2</v>
      </c>
      <c r="I30" s="198">
        <f t="shared" si="1"/>
        <v>0</v>
      </c>
      <c r="IV30" s="228"/>
    </row>
    <row r="31" spans="1:258" s="16" customFormat="1" ht="15" x14ac:dyDescent="0.25">
      <c r="A31" s="199"/>
      <c r="B31" s="72" t="s">
        <v>600</v>
      </c>
      <c r="C31" s="72" t="s">
        <v>599</v>
      </c>
      <c r="D31" s="194"/>
      <c r="E31" s="25">
        <v>1</v>
      </c>
      <c r="F31" s="64">
        <v>2.64</v>
      </c>
      <c r="G31" s="22">
        <f t="shared" si="0"/>
        <v>0</v>
      </c>
      <c r="H31" s="183">
        <v>0.02</v>
      </c>
      <c r="I31" s="198">
        <f t="shared" si="1"/>
        <v>0</v>
      </c>
      <c r="IV31" s="228"/>
    </row>
    <row r="32" spans="1:258" s="16" customFormat="1" ht="15" x14ac:dyDescent="0.25">
      <c r="A32" s="199"/>
      <c r="B32" s="72" t="s">
        <v>404</v>
      </c>
      <c r="C32" s="72" t="s">
        <v>223</v>
      </c>
      <c r="D32" s="194"/>
      <c r="E32" s="25">
        <v>1</v>
      </c>
      <c r="F32" s="64">
        <v>7.5</v>
      </c>
      <c r="G32" s="22">
        <f t="shared" si="0"/>
        <v>0</v>
      </c>
      <c r="H32" s="183">
        <v>0.1</v>
      </c>
      <c r="I32" s="198">
        <f t="shared" si="1"/>
        <v>0</v>
      </c>
      <c r="IV32" s="228"/>
    </row>
    <row r="33" spans="1:256" s="16" customFormat="1" ht="15" x14ac:dyDescent="0.25">
      <c r="A33" s="199"/>
      <c r="B33" s="72" t="s">
        <v>403</v>
      </c>
      <c r="C33" s="72" t="s">
        <v>224</v>
      </c>
      <c r="D33" s="194"/>
      <c r="E33" s="25">
        <v>1</v>
      </c>
      <c r="F33" s="64">
        <v>7.5</v>
      </c>
      <c r="G33" s="22">
        <f t="shared" si="0"/>
        <v>0</v>
      </c>
      <c r="H33" s="183">
        <v>0.1</v>
      </c>
      <c r="I33" s="198">
        <f t="shared" si="1"/>
        <v>0</v>
      </c>
      <c r="IV33" s="228"/>
    </row>
    <row r="34" spans="1:256" s="16" customFormat="1" ht="15" x14ac:dyDescent="0.25">
      <c r="A34" s="199"/>
      <c r="B34" s="72" t="s">
        <v>402</v>
      </c>
      <c r="C34" s="72" t="s">
        <v>225</v>
      </c>
      <c r="D34" s="194"/>
      <c r="E34" s="25">
        <v>1</v>
      </c>
      <c r="F34" s="64">
        <v>3.31</v>
      </c>
      <c r="G34" s="22">
        <f t="shared" si="0"/>
        <v>0</v>
      </c>
      <c r="H34" s="183">
        <v>0.02</v>
      </c>
      <c r="I34" s="198">
        <f t="shared" si="1"/>
        <v>0</v>
      </c>
      <c r="IV34" s="228"/>
    </row>
    <row r="35" spans="1:256" s="16" customFormat="1" ht="15" x14ac:dyDescent="0.25">
      <c r="A35" s="199"/>
      <c r="B35" s="72" t="s">
        <v>401</v>
      </c>
      <c r="C35" s="72" t="s">
        <v>226</v>
      </c>
      <c r="D35" s="194"/>
      <c r="E35" s="25">
        <v>1</v>
      </c>
      <c r="F35" s="64">
        <v>3.06</v>
      </c>
      <c r="G35" s="22">
        <f t="shared" si="0"/>
        <v>0</v>
      </c>
      <c r="H35" s="183">
        <v>0.02</v>
      </c>
      <c r="I35" s="198">
        <f t="shared" si="1"/>
        <v>0</v>
      </c>
      <c r="IV35" s="228"/>
    </row>
    <row r="36" spans="1:256" s="16" customFormat="1" ht="15" x14ac:dyDescent="0.25">
      <c r="A36" s="199"/>
      <c r="B36" s="24" t="s">
        <v>702</v>
      </c>
      <c r="C36" s="24" t="s">
        <v>748</v>
      </c>
      <c r="D36" s="194"/>
      <c r="E36" s="25">
        <v>1</v>
      </c>
      <c r="F36" s="64">
        <v>24.71</v>
      </c>
      <c r="G36" s="22">
        <f t="shared" si="0"/>
        <v>0</v>
      </c>
      <c r="H36" s="183">
        <v>0.2</v>
      </c>
      <c r="I36" s="198">
        <f t="shared" si="1"/>
        <v>0</v>
      </c>
      <c r="IV36" s="228"/>
    </row>
    <row r="37" spans="1:256" s="16" customFormat="1" ht="15" x14ac:dyDescent="0.25">
      <c r="A37" s="199"/>
      <c r="B37" s="72" t="s">
        <v>703</v>
      </c>
      <c r="C37" s="72" t="s">
        <v>227</v>
      </c>
      <c r="D37" s="194"/>
      <c r="E37" s="25">
        <v>1</v>
      </c>
      <c r="F37" s="64">
        <v>7.56</v>
      </c>
      <c r="G37" s="22">
        <f t="shared" si="0"/>
        <v>0</v>
      </c>
      <c r="H37" s="183">
        <v>0.25</v>
      </c>
      <c r="I37" s="198">
        <f t="shared" si="1"/>
        <v>0</v>
      </c>
      <c r="IV37" s="228"/>
    </row>
    <row r="38" spans="1:256" s="16" customFormat="1" ht="15" x14ac:dyDescent="0.25">
      <c r="A38" s="199"/>
      <c r="B38" s="72" t="s">
        <v>704</v>
      </c>
      <c r="C38" s="72" t="s">
        <v>601</v>
      </c>
      <c r="D38" s="194"/>
      <c r="E38" s="25">
        <v>1</v>
      </c>
      <c r="F38" s="64">
        <v>13.96</v>
      </c>
      <c r="G38" s="22">
        <f t="shared" si="0"/>
        <v>0</v>
      </c>
      <c r="H38" s="183">
        <v>0.25</v>
      </c>
      <c r="I38" s="198">
        <f t="shared" si="1"/>
        <v>0</v>
      </c>
      <c r="IV38" s="228"/>
    </row>
    <row r="39" spans="1:256" s="16" customFormat="1" ht="15" x14ac:dyDescent="0.25">
      <c r="A39" s="199"/>
      <c r="B39" s="72" t="s">
        <v>705</v>
      </c>
      <c r="C39" s="188" t="s">
        <v>227</v>
      </c>
      <c r="D39" s="195">
        <f>$D$36*2</f>
        <v>0</v>
      </c>
      <c r="E39" s="25">
        <v>1</v>
      </c>
      <c r="F39" s="64">
        <v>7.56</v>
      </c>
      <c r="G39" s="22">
        <f t="shared" si="0"/>
        <v>0</v>
      </c>
      <c r="H39" s="183">
        <v>0.25</v>
      </c>
      <c r="I39" s="198">
        <f t="shared" si="1"/>
        <v>0</v>
      </c>
      <c r="IV39" s="228"/>
    </row>
    <row r="40" spans="1:256" s="16" customFormat="1" ht="15" x14ac:dyDescent="0.25">
      <c r="A40" s="199"/>
      <c r="B40" s="72" t="s">
        <v>680</v>
      </c>
      <c r="C40" s="188" t="s">
        <v>602</v>
      </c>
      <c r="D40" s="195">
        <f>$D$38</f>
        <v>0</v>
      </c>
      <c r="E40" s="25">
        <v>1</v>
      </c>
      <c r="F40" s="64">
        <v>0.24</v>
      </c>
      <c r="G40" s="22">
        <f t="shared" si="0"/>
        <v>0</v>
      </c>
      <c r="H40" s="183">
        <v>0.05</v>
      </c>
      <c r="I40" s="198">
        <f t="shared" si="1"/>
        <v>0</v>
      </c>
      <c r="IV40" s="228"/>
    </row>
    <row r="41" spans="1:256" s="16" customFormat="1" ht="15" x14ac:dyDescent="0.25">
      <c r="A41" s="199"/>
      <c r="B41" s="72" t="s">
        <v>678</v>
      </c>
      <c r="C41" s="188" t="s">
        <v>228</v>
      </c>
      <c r="D41" s="195">
        <f>$D$37</f>
        <v>0</v>
      </c>
      <c r="E41" s="25">
        <v>1</v>
      </c>
      <c r="F41" s="64">
        <v>0.18</v>
      </c>
      <c r="G41" s="22">
        <f t="shared" si="0"/>
        <v>0</v>
      </c>
      <c r="H41" s="183">
        <v>0.05</v>
      </c>
      <c r="I41" s="198">
        <f t="shared" si="1"/>
        <v>0</v>
      </c>
      <c r="IV41" s="228"/>
    </row>
    <row r="42" spans="1:256" s="16" customFormat="1" ht="15" x14ac:dyDescent="0.25">
      <c r="A42" s="199"/>
      <c r="B42" s="72" t="s">
        <v>679</v>
      </c>
      <c r="C42" s="188" t="s">
        <v>423</v>
      </c>
      <c r="D42" s="195">
        <f>$D$36</f>
        <v>0</v>
      </c>
      <c r="E42" s="25">
        <v>1</v>
      </c>
      <c r="F42" s="64">
        <v>1.32</v>
      </c>
      <c r="G42" s="22">
        <f t="shared" si="0"/>
        <v>0</v>
      </c>
      <c r="H42" s="183">
        <v>0.01</v>
      </c>
      <c r="I42" s="198">
        <f t="shared" si="1"/>
        <v>0</v>
      </c>
      <c r="IV42" s="228"/>
    </row>
    <row r="43" spans="1:256" s="16" customFormat="1" ht="15" x14ac:dyDescent="0.25">
      <c r="A43" s="199"/>
      <c r="B43" s="72" t="s">
        <v>706</v>
      </c>
      <c r="C43" s="188" t="s">
        <v>424</v>
      </c>
      <c r="D43" s="195">
        <f>$D$36</f>
        <v>0</v>
      </c>
      <c r="E43" s="25">
        <v>1</v>
      </c>
      <c r="F43" s="64">
        <v>5.36</v>
      </c>
      <c r="G43" s="22">
        <f t="shared" si="0"/>
        <v>0</v>
      </c>
      <c r="H43" s="183">
        <v>0.1</v>
      </c>
      <c r="I43" s="198">
        <f t="shared" si="1"/>
        <v>0</v>
      </c>
      <c r="IV43" s="228"/>
    </row>
    <row r="44" spans="1:256" s="16" customFormat="1" ht="15" x14ac:dyDescent="0.25">
      <c r="A44" s="199"/>
      <c r="B44" s="72" t="s">
        <v>708</v>
      </c>
      <c r="C44" s="72" t="s">
        <v>603</v>
      </c>
      <c r="D44" s="225"/>
      <c r="E44" s="25">
        <v>1</v>
      </c>
      <c r="F44" s="64">
        <v>3.38</v>
      </c>
      <c r="G44" s="22">
        <f t="shared" si="0"/>
        <v>0</v>
      </c>
      <c r="H44" s="183">
        <v>0.1</v>
      </c>
      <c r="I44" s="198">
        <f t="shared" si="1"/>
        <v>0</v>
      </c>
      <c r="IV44" s="228"/>
    </row>
    <row r="45" spans="1:256" s="16" customFormat="1" ht="15.75" thickBot="1" x14ac:dyDescent="0.3">
      <c r="A45" s="199"/>
      <c r="B45" s="73" t="s">
        <v>707</v>
      </c>
      <c r="C45" s="72" t="s">
        <v>229</v>
      </c>
      <c r="D45" s="194"/>
      <c r="E45" s="25">
        <v>1</v>
      </c>
      <c r="F45" s="64">
        <v>1.19</v>
      </c>
      <c r="G45" s="22">
        <f t="shared" si="0"/>
        <v>0</v>
      </c>
      <c r="H45" s="183">
        <v>0.1</v>
      </c>
      <c r="I45" s="198">
        <f t="shared" si="1"/>
        <v>0</v>
      </c>
      <c r="IV45" s="228"/>
    </row>
    <row r="46" spans="1:256" s="16" customFormat="1" ht="15" customHeight="1" x14ac:dyDescent="0.2">
      <c r="A46" s="274" t="s">
        <v>112</v>
      </c>
      <c r="B46" s="60" t="s">
        <v>400</v>
      </c>
      <c r="C46" s="131" t="s">
        <v>134</v>
      </c>
      <c r="D46" s="119"/>
      <c r="E46" s="115">
        <v>1</v>
      </c>
      <c r="F46" s="120">
        <v>25.69</v>
      </c>
      <c r="G46" s="116">
        <f t="shared" si="0"/>
        <v>0</v>
      </c>
      <c r="H46" s="115">
        <v>0.15</v>
      </c>
      <c r="I46" s="196">
        <f t="shared" si="1"/>
        <v>0</v>
      </c>
      <c r="IV46" s="228"/>
    </row>
    <row r="47" spans="1:256" s="16" customFormat="1" ht="15" customHeight="1" x14ac:dyDescent="0.2">
      <c r="A47" s="275"/>
      <c r="B47" s="57" t="s">
        <v>399</v>
      </c>
      <c r="C47" s="79" t="s">
        <v>240</v>
      </c>
      <c r="D47" s="23"/>
      <c r="E47" s="25">
        <v>1</v>
      </c>
      <c r="F47" s="65">
        <v>25.7</v>
      </c>
      <c r="G47" s="22">
        <v>0</v>
      </c>
      <c r="H47" s="25">
        <v>0.15</v>
      </c>
      <c r="I47" s="197">
        <f t="shared" si="1"/>
        <v>0</v>
      </c>
      <c r="IV47" s="228"/>
    </row>
    <row r="48" spans="1:256" s="16" customFormat="1" ht="15" customHeight="1" x14ac:dyDescent="0.2">
      <c r="A48" s="275"/>
      <c r="B48" s="58" t="s">
        <v>398</v>
      </c>
      <c r="C48" s="78" t="s">
        <v>241</v>
      </c>
      <c r="D48" s="23"/>
      <c r="E48" s="25">
        <v>1</v>
      </c>
      <c r="F48" s="65">
        <v>25.7</v>
      </c>
      <c r="G48" s="22">
        <v>0</v>
      </c>
      <c r="H48" s="25">
        <v>0.15</v>
      </c>
      <c r="I48" s="197">
        <f t="shared" si="1"/>
        <v>0</v>
      </c>
      <c r="IV48" s="228"/>
    </row>
    <row r="49" spans="1:256" s="16" customFormat="1" ht="15" customHeight="1" x14ac:dyDescent="0.2">
      <c r="A49" s="200"/>
      <c r="B49" s="74" t="s">
        <v>397</v>
      </c>
      <c r="C49" s="72" t="s">
        <v>96</v>
      </c>
      <c r="D49" s="23"/>
      <c r="E49" s="25">
        <v>1</v>
      </c>
      <c r="F49" s="65">
        <v>28.22</v>
      </c>
      <c r="G49" s="22">
        <f t="shared" ref="G49:G112" si="2">F49*D49</f>
        <v>0</v>
      </c>
      <c r="H49" s="25">
        <v>0.25</v>
      </c>
      <c r="I49" s="197">
        <f t="shared" si="1"/>
        <v>0</v>
      </c>
      <c r="IV49" s="228"/>
    </row>
    <row r="50" spans="1:256" s="16" customFormat="1" ht="15" customHeight="1" x14ac:dyDescent="0.25">
      <c r="A50" s="199"/>
      <c r="B50" s="74" t="s">
        <v>396</v>
      </c>
      <c r="C50" s="72" t="s">
        <v>97</v>
      </c>
      <c r="D50" s="23"/>
      <c r="E50" s="25">
        <v>1</v>
      </c>
      <c r="F50" s="65">
        <v>40.479999999999997</v>
      </c>
      <c r="G50" s="22">
        <f t="shared" si="2"/>
        <v>0</v>
      </c>
      <c r="H50" s="25">
        <v>0.25</v>
      </c>
      <c r="I50" s="197">
        <f t="shared" si="1"/>
        <v>0</v>
      </c>
      <c r="IV50" s="228"/>
    </row>
    <row r="51" spans="1:256" s="16" customFormat="1" ht="15" customHeight="1" x14ac:dyDescent="0.25">
      <c r="A51" s="201"/>
      <c r="B51" s="75" t="s">
        <v>395</v>
      </c>
      <c r="C51" s="72" t="s">
        <v>107</v>
      </c>
      <c r="D51" s="179"/>
      <c r="E51" s="25">
        <v>1</v>
      </c>
      <c r="F51" s="65">
        <v>3.06</v>
      </c>
      <c r="G51" s="22">
        <f t="shared" si="2"/>
        <v>0</v>
      </c>
      <c r="H51" s="25">
        <v>0.15</v>
      </c>
      <c r="I51" s="197">
        <f t="shared" si="1"/>
        <v>0</v>
      </c>
      <c r="IV51" s="228"/>
    </row>
    <row r="52" spans="1:256" s="16" customFormat="1" ht="15" customHeight="1" x14ac:dyDescent="0.25">
      <c r="A52" s="201"/>
      <c r="B52" s="75" t="s">
        <v>682</v>
      </c>
      <c r="C52" s="188" t="s">
        <v>107</v>
      </c>
      <c r="D52" s="192">
        <f>D53*2+D54*2+D55*3+D56*2+D57*2+D58*2+D59*2+D60*2+D61*2+D62*3+D63*2+D64*2+D65*3+D66+D67*2+D68+D69+D71+D72+D73+D76+D77+D78+D79+D80+D81+D23+D27+D34+D82+D107</f>
        <v>0</v>
      </c>
      <c r="E52" s="25">
        <v>1</v>
      </c>
      <c r="F52" s="65">
        <v>3.06</v>
      </c>
      <c r="G52" s="22">
        <f t="shared" si="2"/>
        <v>0</v>
      </c>
      <c r="H52" s="25">
        <v>0.15</v>
      </c>
      <c r="I52" s="197">
        <f t="shared" si="1"/>
        <v>0</v>
      </c>
      <c r="IV52" s="228"/>
    </row>
    <row r="53" spans="1:256" s="16" customFormat="1" ht="15" customHeight="1" x14ac:dyDescent="0.25">
      <c r="A53" s="201"/>
      <c r="B53" s="75" t="s">
        <v>394</v>
      </c>
      <c r="C53" s="72" t="s">
        <v>118</v>
      </c>
      <c r="D53" s="23"/>
      <c r="E53" s="25">
        <v>1</v>
      </c>
      <c r="F53" s="65">
        <v>3.86</v>
      </c>
      <c r="G53" s="22">
        <f t="shared" si="2"/>
        <v>0</v>
      </c>
      <c r="H53" s="25">
        <v>0.02</v>
      </c>
      <c r="I53" s="197">
        <f t="shared" si="1"/>
        <v>0</v>
      </c>
      <c r="IV53" s="228"/>
    </row>
    <row r="54" spans="1:256" s="16" customFormat="1" ht="15" customHeight="1" x14ac:dyDescent="0.25">
      <c r="A54" s="201"/>
      <c r="B54" s="75" t="s">
        <v>393</v>
      </c>
      <c r="C54" s="72" t="s">
        <v>144</v>
      </c>
      <c r="D54" s="23"/>
      <c r="E54" s="25">
        <v>1</v>
      </c>
      <c r="F54" s="65">
        <v>3.86</v>
      </c>
      <c r="G54" s="22">
        <f t="shared" si="2"/>
        <v>0</v>
      </c>
      <c r="H54" s="25">
        <v>0.02</v>
      </c>
      <c r="I54" s="197">
        <f t="shared" si="1"/>
        <v>0</v>
      </c>
      <c r="IV54" s="228"/>
    </row>
    <row r="55" spans="1:256" s="16" customFormat="1" ht="15" customHeight="1" x14ac:dyDescent="0.25">
      <c r="A55" s="201"/>
      <c r="B55" s="72" t="s">
        <v>392</v>
      </c>
      <c r="C55" s="75" t="s">
        <v>102</v>
      </c>
      <c r="D55" s="23"/>
      <c r="E55" s="25">
        <v>1</v>
      </c>
      <c r="F55" s="65">
        <v>3.97</v>
      </c>
      <c r="G55" s="22">
        <f t="shared" si="2"/>
        <v>0</v>
      </c>
      <c r="H55" s="25">
        <v>0.02</v>
      </c>
      <c r="I55" s="197">
        <f t="shared" si="1"/>
        <v>0</v>
      </c>
      <c r="IV55" s="228"/>
    </row>
    <row r="56" spans="1:256" s="16" customFormat="1" ht="15" customHeight="1" x14ac:dyDescent="0.25">
      <c r="A56" s="201"/>
      <c r="B56" s="72" t="s">
        <v>389</v>
      </c>
      <c r="C56" s="75" t="s">
        <v>105</v>
      </c>
      <c r="D56" s="23"/>
      <c r="E56" s="25">
        <v>1</v>
      </c>
      <c r="F56" s="65">
        <v>3.46</v>
      </c>
      <c r="G56" s="22">
        <f t="shared" si="2"/>
        <v>0</v>
      </c>
      <c r="H56" s="25">
        <v>0.04</v>
      </c>
      <c r="I56" s="197">
        <f t="shared" si="1"/>
        <v>0</v>
      </c>
      <c r="IV56" s="228"/>
    </row>
    <row r="57" spans="1:256" s="16" customFormat="1" ht="15" customHeight="1" x14ac:dyDescent="0.25">
      <c r="A57" s="201"/>
      <c r="B57" s="72" t="s">
        <v>698</v>
      </c>
      <c r="C57" s="75" t="s">
        <v>609</v>
      </c>
      <c r="D57" s="23"/>
      <c r="E57" s="25">
        <v>1</v>
      </c>
      <c r="F57" s="65">
        <v>3.83</v>
      </c>
      <c r="G57" s="22">
        <f t="shared" si="2"/>
        <v>0</v>
      </c>
      <c r="H57" s="25">
        <v>0.02</v>
      </c>
      <c r="I57" s="197">
        <f t="shared" si="1"/>
        <v>0</v>
      </c>
      <c r="IV57" s="228"/>
    </row>
    <row r="58" spans="1:256" s="16" customFormat="1" ht="15" customHeight="1" x14ac:dyDescent="0.25">
      <c r="A58" s="201"/>
      <c r="B58" s="72" t="s">
        <v>388</v>
      </c>
      <c r="C58" s="75" t="s">
        <v>104</v>
      </c>
      <c r="D58" s="23"/>
      <c r="E58" s="25">
        <v>1</v>
      </c>
      <c r="F58" s="65">
        <v>3.75</v>
      </c>
      <c r="G58" s="22">
        <f t="shared" si="2"/>
        <v>0</v>
      </c>
      <c r="H58" s="25">
        <v>0.05</v>
      </c>
      <c r="I58" s="197">
        <f t="shared" si="1"/>
        <v>0</v>
      </c>
      <c r="IV58" s="228"/>
    </row>
    <row r="59" spans="1:256" s="16" customFormat="1" ht="15" customHeight="1" x14ac:dyDescent="0.25">
      <c r="A59" s="201"/>
      <c r="B59" s="72" t="s">
        <v>391</v>
      </c>
      <c r="C59" s="75" t="s">
        <v>103</v>
      </c>
      <c r="D59" s="23"/>
      <c r="E59" s="25">
        <v>1</v>
      </c>
      <c r="F59" s="65">
        <v>3.62</v>
      </c>
      <c r="G59" s="22">
        <f t="shared" si="2"/>
        <v>0</v>
      </c>
      <c r="H59" s="25">
        <v>0.02</v>
      </c>
      <c r="I59" s="197">
        <f t="shared" si="1"/>
        <v>0</v>
      </c>
      <c r="IV59" s="228"/>
    </row>
    <row r="60" spans="1:256" s="16" customFormat="1" ht="15" customHeight="1" x14ac:dyDescent="0.25">
      <c r="A60" s="201"/>
      <c r="B60" s="72" t="s">
        <v>390</v>
      </c>
      <c r="C60" s="75" t="s">
        <v>106</v>
      </c>
      <c r="D60" s="23"/>
      <c r="E60" s="25">
        <v>1</v>
      </c>
      <c r="F60" s="65">
        <v>6.35</v>
      </c>
      <c r="G60" s="22">
        <f t="shared" si="2"/>
        <v>0</v>
      </c>
      <c r="H60" s="25">
        <v>0.02</v>
      </c>
      <c r="I60" s="197">
        <f t="shared" si="1"/>
        <v>0</v>
      </c>
      <c r="IV60" s="228"/>
    </row>
    <row r="61" spans="1:256" s="16" customFormat="1" ht="15" customHeight="1" x14ac:dyDescent="0.25">
      <c r="A61" s="201"/>
      <c r="B61" s="72" t="s">
        <v>697</v>
      </c>
      <c r="C61" s="124" t="s">
        <v>608</v>
      </c>
      <c r="D61" s="23"/>
      <c r="E61" s="25">
        <v>1</v>
      </c>
      <c r="F61" s="65">
        <v>9.3480000000000008</v>
      </c>
      <c r="G61" s="22">
        <f t="shared" si="2"/>
        <v>0</v>
      </c>
      <c r="H61" s="25">
        <v>0.02</v>
      </c>
      <c r="I61" s="197">
        <f t="shared" si="1"/>
        <v>0</v>
      </c>
      <c r="IV61" s="228"/>
    </row>
    <row r="62" spans="1:256" s="16" customFormat="1" ht="15" customHeight="1" x14ac:dyDescent="0.25">
      <c r="A62" s="201"/>
      <c r="B62" s="72" t="s">
        <v>605</v>
      </c>
      <c r="C62" s="125" t="s">
        <v>604</v>
      </c>
      <c r="D62" s="23"/>
      <c r="E62" s="25">
        <v>1</v>
      </c>
      <c r="F62" s="65">
        <v>7.8040000000000003</v>
      </c>
      <c r="G62" s="22">
        <f t="shared" si="2"/>
        <v>0</v>
      </c>
      <c r="H62" s="25">
        <v>0.02</v>
      </c>
      <c r="I62" s="197">
        <f t="shared" si="1"/>
        <v>0</v>
      </c>
      <c r="IV62" s="228"/>
    </row>
    <row r="63" spans="1:256" s="16" customFormat="1" ht="15" customHeight="1" x14ac:dyDescent="0.25">
      <c r="A63" s="201"/>
      <c r="B63" s="72" t="s">
        <v>699</v>
      </c>
      <c r="C63" s="125" t="s">
        <v>606</v>
      </c>
      <c r="D63" s="23"/>
      <c r="E63" s="25">
        <v>1</v>
      </c>
      <c r="F63" s="65">
        <v>6.4530000000000003</v>
      </c>
      <c r="G63" s="22">
        <f t="shared" si="2"/>
        <v>0</v>
      </c>
      <c r="H63" s="25">
        <v>0.02</v>
      </c>
      <c r="I63" s="197">
        <f t="shared" si="1"/>
        <v>0</v>
      </c>
      <c r="IV63" s="228"/>
    </row>
    <row r="64" spans="1:256" s="16" customFormat="1" ht="15" customHeight="1" x14ac:dyDescent="0.25">
      <c r="A64" s="201"/>
      <c r="B64" s="72" t="s">
        <v>700</v>
      </c>
      <c r="C64" s="125" t="s">
        <v>607</v>
      </c>
      <c r="D64" s="23"/>
      <c r="E64" s="25">
        <v>1</v>
      </c>
      <c r="F64" s="65">
        <v>7.1980000000000004</v>
      </c>
      <c r="G64" s="22">
        <f t="shared" si="2"/>
        <v>0</v>
      </c>
      <c r="H64" s="25">
        <v>0.02</v>
      </c>
      <c r="I64" s="197">
        <f t="shared" si="1"/>
        <v>0</v>
      </c>
      <c r="IV64" s="228"/>
    </row>
    <row r="65" spans="1:256" s="16" customFormat="1" ht="15" customHeight="1" x14ac:dyDescent="0.25">
      <c r="A65" s="201"/>
      <c r="B65" s="72" t="s">
        <v>660</v>
      </c>
      <c r="C65" s="75" t="s">
        <v>661</v>
      </c>
      <c r="D65" s="23"/>
      <c r="E65" s="25">
        <v>1</v>
      </c>
      <c r="F65" s="25">
        <v>6.87</v>
      </c>
      <c r="G65" s="22">
        <f t="shared" si="2"/>
        <v>0</v>
      </c>
      <c r="H65" s="64">
        <v>0.02</v>
      </c>
      <c r="I65" s="197">
        <f t="shared" si="1"/>
        <v>0</v>
      </c>
      <c r="IV65" s="228"/>
    </row>
    <row r="66" spans="1:256" s="16" customFormat="1" ht="15" customHeight="1" x14ac:dyDescent="0.25">
      <c r="A66" s="201"/>
      <c r="B66" s="72" t="s">
        <v>695</v>
      </c>
      <c r="C66" s="75" t="s">
        <v>662</v>
      </c>
      <c r="D66" s="23"/>
      <c r="E66" s="25">
        <v>1</v>
      </c>
      <c r="F66" s="25">
        <v>27.05</v>
      </c>
      <c r="G66" s="22">
        <f t="shared" si="2"/>
        <v>0</v>
      </c>
      <c r="H66" s="64">
        <v>0.3</v>
      </c>
      <c r="I66" s="197">
        <f t="shared" si="1"/>
        <v>0</v>
      </c>
      <c r="IV66" s="228"/>
    </row>
    <row r="67" spans="1:256" s="16" customFormat="1" ht="15" customHeight="1" x14ac:dyDescent="0.25">
      <c r="A67" s="201"/>
      <c r="B67" s="72" t="s">
        <v>696</v>
      </c>
      <c r="C67" s="75" t="s">
        <v>663</v>
      </c>
      <c r="D67" s="23"/>
      <c r="E67" s="25">
        <v>1</v>
      </c>
      <c r="F67" s="25">
        <v>13</v>
      </c>
      <c r="G67" s="22">
        <f t="shared" si="2"/>
        <v>0</v>
      </c>
      <c r="H67" s="64">
        <v>0.2</v>
      </c>
      <c r="I67" s="197">
        <f t="shared" si="1"/>
        <v>0</v>
      </c>
      <c r="IV67" s="228"/>
    </row>
    <row r="68" spans="1:256" s="16" customFormat="1" ht="15" customHeight="1" x14ac:dyDescent="0.25">
      <c r="A68" s="201"/>
      <c r="B68" s="72" t="s">
        <v>387</v>
      </c>
      <c r="C68" s="75" t="s">
        <v>119</v>
      </c>
      <c r="D68" s="23"/>
      <c r="E68" s="25">
        <v>1</v>
      </c>
      <c r="F68" s="65">
        <v>1.117</v>
      </c>
      <c r="G68" s="22">
        <f t="shared" si="2"/>
        <v>0</v>
      </c>
      <c r="H68" s="25">
        <v>0.02</v>
      </c>
      <c r="I68" s="197">
        <f t="shared" si="1"/>
        <v>0</v>
      </c>
      <c r="IV68" s="228"/>
    </row>
    <row r="69" spans="1:256" s="16" customFormat="1" ht="15" customHeight="1" x14ac:dyDescent="0.25">
      <c r="A69" s="201"/>
      <c r="B69" s="72" t="s">
        <v>694</v>
      </c>
      <c r="C69" s="75" t="s">
        <v>610</v>
      </c>
      <c r="D69" s="23"/>
      <c r="E69" s="25">
        <v>1</v>
      </c>
      <c r="F69" s="65">
        <v>2.04</v>
      </c>
      <c r="G69" s="22">
        <f t="shared" si="2"/>
        <v>0</v>
      </c>
      <c r="H69" s="25">
        <v>0.02</v>
      </c>
      <c r="I69" s="197">
        <f t="shared" si="1"/>
        <v>0</v>
      </c>
      <c r="IV69" s="228"/>
    </row>
    <row r="70" spans="1:256" s="16" customFormat="1" ht="15" customHeight="1" x14ac:dyDescent="0.25">
      <c r="A70" s="201"/>
      <c r="B70" s="72" t="s">
        <v>693</v>
      </c>
      <c r="C70" s="75" t="s">
        <v>148</v>
      </c>
      <c r="D70" s="23"/>
      <c r="E70" s="25">
        <v>1</v>
      </c>
      <c r="F70" s="65">
        <v>4.25</v>
      </c>
      <c r="G70" s="22">
        <f t="shared" si="2"/>
        <v>0</v>
      </c>
      <c r="H70" s="25">
        <v>0.1</v>
      </c>
      <c r="I70" s="197">
        <f t="shared" si="1"/>
        <v>0</v>
      </c>
      <c r="IV70" s="228"/>
    </row>
    <row r="71" spans="1:256" s="16" customFormat="1" ht="15" customHeight="1" x14ac:dyDescent="0.25">
      <c r="A71" s="201"/>
      <c r="B71" s="72" t="s">
        <v>386</v>
      </c>
      <c r="C71" s="75" t="s">
        <v>111</v>
      </c>
      <c r="D71" s="23"/>
      <c r="E71" s="25">
        <v>1</v>
      </c>
      <c r="F71" s="65">
        <v>1.76</v>
      </c>
      <c r="G71" s="22">
        <f t="shared" si="2"/>
        <v>0</v>
      </c>
      <c r="H71" s="25">
        <v>0.05</v>
      </c>
      <c r="I71" s="197">
        <f t="shared" si="1"/>
        <v>0</v>
      </c>
      <c r="IV71" s="228"/>
    </row>
    <row r="72" spans="1:256" s="16" customFormat="1" ht="15" customHeight="1" x14ac:dyDescent="0.25">
      <c r="A72" s="201"/>
      <c r="B72" s="72" t="s">
        <v>612</v>
      </c>
      <c r="C72" s="75" t="s">
        <v>611</v>
      </c>
      <c r="D72" s="23"/>
      <c r="E72" s="25">
        <v>1</v>
      </c>
      <c r="F72" s="65">
        <v>2.84</v>
      </c>
      <c r="G72" s="22">
        <f t="shared" si="2"/>
        <v>0</v>
      </c>
      <c r="H72" s="25">
        <v>0.05</v>
      </c>
      <c r="I72" s="197">
        <f t="shared" si="1"/>
        <v>0</v>
      </c>
      <c r="IV72" s="228"/>
    </row>
    <row r="73" spans="1:256" s="16" customFormat="1" ht="15" customHeight="1" x14ac:dyDescent="0.25">
      <c r="A73" s="201"/>
      <c r="B73" s="72" t="s">
        <v>734</v>
      </c>
      <c r="C73" s="75" t="s">
        <v>110</v>
      </c>
      <c r="D73" s="23"/>
      <c r="E73" s="25">
        <v>1</v>
      </c>
      <c r="F73" s="65">
        <v>1.57</v>
      </c>
      <c r="G73" s="22">
        <f t="shared" si="2"/>
        <v>0</v>
      </c>
      <c r="H73" s="25">
        <v>0.02</v>
      </c>
      <c r="I73" s="197">
        <f t="shared" si="1"/>
        <v>0</v>
      </c>
      <c r="IV73" s="228"/>
    </row>
    <row r="74" spans="1:256" s="16" customFormat="1" ht="15" customHeight="1" x14ac:dyDescent="0.25">
      <c r="A74" s="201"/>
      <c r="B74" s="73" t="s">
        <v>684</v>
      </c>
      <c r="C74" s="124" t="s">
        <v>749</v>
      </c>
      <c r="D74" s="42"/>
      <c r="E74" s="25">
        <v>1</v>
      </c>
      <c r="F74" s="65">
        <v>16.399999999999999</v>
      </c>
      <c r="G74" s="22">
        <f t="shared" si="2"/>
        <v>0</v>
      </c>
      <c r="H74" s="25">
        <v>0.2</v>
      </c>
      <c r="I74" s="197">
        <f t="shared" si="1"/>
        <v>0</v>
      </c>
      <c r="IV74" s="228"/>
    </row>
    <row r="75" spans="1:256" s="16" customFormat="1" ht="15" customHeight="1" x14ac:dyDescent="0.25">
      <c r="A75" s="201"/>
      <c r="B75" s="73" t="s">
        <v>683</v>
      </c>
      <c r="C75" s="75" t="s">
        <v>121</v>
      </c>
      <c r="D75" s="23"/>
      <c r="E75" s="25">
        <v>1</v>
      </c>
      <c r="F75" s="65">
        <v>43.43</v>
      </c>
      <c r="G75" s="22">
        <f t="shared" si="2"/>
        <v>0</v>
      </c>
      <c r="H75" s="25">
        <v>0.15</v>
      </c>
      <c r="I75" s="197">
        <f t="shared" si="1"/>
        <v>0</v>
      </c>
      <c r="IV75" s="228"/>
    </row>
    <row r="76" spans="1:256" s="16" customFormat="1" ht="15" customHeight="1" x14ac:dyDescent="0.25">
      <c r="A76" s="201"/>
      <c r="B76" s="72" t="s">
        <v>709</v>
      </c>
      <c r="C76" s="75" t="s">
        <v>142</v>
      </c>
      <c r="D76" s="179"/>
      <c r="E76" s="25">
        <v>1</v>
      </c>
      <c r="F76" s="65">
        <v>12.02</v>
      </c>
      <c r="G76" s="22">
        <f t="shared" si="2"/>
        <v>0</v>
      </c>
      <c r="H76" s="25">
        <v>0.25</v>
      </c>
      <c r="I76" s="197">
        <f t="shared" si="1"/>
        <v>0</v>
      </c>
      <c r="IV76" s="228"/>
    </row>
    <row r="77" spans="1:256" s="16" customFormat="1" ht="15" customHeight="1" x14ac:dyDescent="0.25">
      <c r="A77" s="201"/>
      <c r="B77" s="72" t="s">
        <v>710</v>
      </c>
      <c r="C77" s="75" t="s">
        <v>120</v>
      </c>
      <c r="D77" s="179"/>
      <c r="E77" s="25">
        <v>1</v>
      </c>
      <c r="F77" s="65">
        <v>12.02</v>
      </c>
      <c r="G77" s="22">
        <f t="shared" si="2"/>
        <v>0</v>
      </c>
      <c r="H77" s="25">
        <v>0.25</v>
      </c>
      <c r="I77" s="197">
        <f t="shared" si="1"/>
        <v>0</v>
      </c>
      <c r="IV77" s="228"/>
    </row>
    <row r="78" spans="1:256" s="16" customFormat="1" ht="15" customHeight="1" x14ac:dyDescent="0.25">
      <c r="A78" s="201"/>
      <c r="B78" s="72" t="s">
        <v>685</v>
      </c>
      <c r="C78" s="189" t="s">
        <v>613</v>
      </c>
      <c r="D78" s="192">
        <f>D75*2</f>
        <v>0</v>
      </c>
      <c r="E78" s="25">
        <v>1</v>
      </c>
      <c r="F78" s="65">
        <v>4.78</v>
      </c>
      <c r="G78" s="22">
        <f t="shared" si="2"/>
        <v>0</v>
      </c>
      <c r="H78" s="25">
        <v>0.25</v>
      </c>
      <c r="I78" s="197">
        <f t="shared" si="1"/>
        <v>0</v>
      </c>
      <c r="IV78" s="228"/>
    </row>
    <row r="79" spans="1:256" s="16" customFormat="1" ht="15" customHeight="1" x14ac:dyDescent="0.25">
      <c r="A79" s="201"/>
      <c r="B79" s="72" t="s">
        <v>686</v>
      </c>
      <c r="C79" s="189" t="s">
        <v>614</v>
      </c>
      <c r="D79" s="192">
        <f>D74*2</f>
        <v>0</v>
      </c>
      <c r="E79" s="25">
        <v>1</v>
      </c>
      <c r="F79" s="65">
        <v>5.88</v>
      </c>
      <c r="G79" s="22">
        <f t="shared" si="2"/>
        <v>0</v>
      </c>
      <c r="H79" s="25">
        <v>0.25</v>
      </c>
      <c r="I79" s="197">
        <f t="shared" ref="I79:I142" si="3">H79*D79</f>
        <v>0</v>
      </c>
      <c r="IV79" s="228"/>
    </row>
    <row r="80" spans="1:256" s="16" customFormat="1" ht="15" customHeight="1" x14ac:dyDescent="0.25">
      <c r="A80" s="201"/>
      <c r="B80" s="72" t="s">
        <v>687</v>
      </c>
      <c r="C80" s="75" t="s">
        <v>613</v>
      </c>
      <c r="D80" s="179"/>
      <c r="E80" s="25">
        <v>1</v>
      </c>
      <c r="F80" s="65">
        <v>4.78</v>
      </c>
      <c r="G80" s="22">
        <f t="shared" si="2"/>
        <v>0</v>
      </c>
      <c r="H80" s="25">
        <v>0.25</v>
      </c>
      <c r="I80" s="197">
        <f t="shared" si="3"/>
        <v>0</v>
      </c>
      <c r="IV80" s="228"/>
    </row>
    <row r="81" spans="1:256" s="16" customFormat="1" ht="15" customHeight="1" x14ac:dyDescent="0.25">
      <c r="A81" s="201"/>
      <c r="B81" s="72" t="s">
        <v>688</v>
      </c>
      <c r="C81" s="75" t="s">
        <v>614</v>
      </c>
      <c r="D81" s="179"/>
      <c r="E81" s="25">
        <v>1</v>
      </c>
      <c r="F81" s="65">
        <v>5.88</v>
      </c>
      <c r="G81" s="22">
        <f t="shared" si="2"/>
        <v>0</v>
      </c>
      <c r="H81" s="25">
        <v>0.25</v>
      </c>
      <c r="I81" s="197">
        <f t="shared" si="3"/>
        <v>0</v>
      </c>
      <c r="IV81" s="228"/>
    </row>
    <row r="82" spans="1:256" s="16" customFormat="1" ht="15" customHeight="1" x14ac:dyDescent="0.25">
      <c r="A82" s="201"/>
      <c r="B82" s="72" t="s">
        <v>689</v>
      </c>
      <c r="C82" s="75" t="s">
        <v>615</v>
      </c>
      <c r="D82" s="23"/>
      <c r="E82" s="25">
        <v>1</v>
      </c>
      <c r="F82" s="65">
        <v>4.6900000000000004</v>
      </c>
      <c r="G82" s="22">
        <f t="shared" si="2"/>
        <v>0</v>
      </c>
      <c r="H82" s="25">
        <v>0.25</v>
      </c>
      <c r="I82" s="197">
        <f t="shared" si="3"/>
        <v>0</v>
      </c>
      <c r="IV82" s="228"/>
    </row>
    <row r="83" spans="1:256" s="16" customFormat="1" ht="15" customHeight="1" x14ac:dyDescent="0.25">
      <c r="A83" s="201"/>
      <c r="B83" s="72" t="s">
        <v>681</v>
      </c>
      <c r="C83" s="189" t="s">
        <v>133</v>
      </c>
      <c r="D83" s="192">
        <f>D76+D77+D78+D79+D80+D81+D82</f>
        <v>0</v>
      </c>
      <c r="E83" s="25">
        <v>1</v>
      </c>
      <c r="F83" s="65">
        <v>0.11</v>
      </c>
      <c r="G83" s="22">
        <f t="shared" si="2"/>
        <v>0</v>
      </c>
      <c r="H83" s="25">
        <v>0.05</v>
      </c>
      <c r="I83" s="197">
        <f t="shared" si="3"/>
        <v>0</v>
      </c>
      <c r="IV83" s="228"/>
    </row>
    <row r="84" spans="1:256" s="16" customFormat="1" ht="15" customHeight="1" x14ac:dyDescent="0.25">
      <c r="A84" s="201"/>
      <c r="B84" s="72" t="s">
        <v>690</v>
      </c>
      <c r="C84" s="190" t="s">
        <v>425</v>
      </c>
      <c r="D84" s="192">
        <f>D$74</f>
        <v>0</v>
      </c>
      <c r="E84" s="25">
        <v>1</v>
      </c>
      <c r="F84" s="66">
        <v>1.31</v>
      </c>
      <c r="G84" s="22">
        <f t="shared" si="2"/>
        <v>0</v>
      </c>
      <c r="H84" s="25">
        <v>0.01</v>
      </c>
      <c r="I84" s="197">
        <f t="shared" si="3"/>
        <v>0</v>
      </c>
      <c r="IV84" s="228"/>
    </row>
    <row r="85" spans="1:256" s="16" customFormat="1" ht="15" customHeight="1" x14ac:dyDescent="0.25">
      <c r="A85" s="201"/>
      <c r="B85" s="72" t="s">
        <v>736</v>
      </c>
      <c r="C85" s="125" t="s">
        <v>426</v>
      </c>
      <c r="D85" s="179"/>
      <c r="E85" s="25">
        <v>1</v>
      </c>
      <c r="F85" s="66">
        <v>1.5</v>
      </c>
      <c r="G85" s="22">
        <f t="shared" si="2"/>
        <v>0</v>
      </c>
      <c r="H85" s="25">
        <v>0.1</v>
      </c>
      <c r="I85" s="197">
        <f t="shared" si="3"/>
        <v>0</v>
      </c>
      <c r="IV85" s="228"/>
    </row>
    <row r="86" spans="1:256" s="16" customFormat="1" ht="15" customHeight="1" x14ac:dyDescent="0.25">
      <c r="A86" s="201"/>
      <c r="B86" s="72" t="s">
        <v>737</v>
      </c>
      <c r="C86" s="190" t="s">
        <v>735</v>
      </c>
      <c r="D86" s="192">
        <f>D$74*2</f>
        <v>0</v>
      </c>
      <c r="E86" s="25">
        <v>1</v>
      </c>
      <c r="F86" s="66">
        <v>0.75</v>
      </c>
      <c r="G86" s="22">
        <f t="shared" si="2"/>
        <v>0</v>
      </c>
      <c r="H86" s="25">
        <v>0.1</v>
      </c>
      <c r="I86" s="197">
        <f t="shared" si="3"/>
        <v>0</v>
      </c>
      <c r="IV86" s="228"/>
    </row>
    <row r="87" spans="1:256" s="16" customFormat="1" ht="15" customHeight="1" x14ac:dyDescent="0.25">
      <c r="A87" s="201"/>
      <c r="B87" s="72" t="s">
        <v>711</v>
      </c>
      <c r="C87" s="125" t="s">
        <v>664</v>
      </c>
      <c r="D87" s="179"/>
      <c r="E87" s="25">
        <v>1</v>
      </c>
      <c r="F87" s="66">
        <v>2</v>
      </c>
      <c r="G87" s="22">
        <f t="shared" si="2"/>
        <v>0</v>
      </c>
      <c r="H87" s="25">
        <v>0.1</v>
      </c>
      <c r="I87" s="197">
        <f t="shared" si="3"/>
        <v>0</v>
      </c>
      <c r="IV87" s="228"/>
    </row>
    <row r="88" spans="1:256" s="16" customFormat="1" ht="15" customHeight="1" x14ac:dyDescent="0.25">
      <c r="A88" s="201"/>
      <c r="B88" s="72" t="s">
        <v>712</v>
      </c>
      <c r="C88" s="125" t="s">
        <v>616</v>
      </c>
      <c r="D88" s="23"/>
      <c r="E88" s="25">
        <v>1</v>
      </c>
      <c r="F88" s="66">
        <v>2.61</v>
      </c>
      <c r="G88" s="22">
        <f t="shared" si="2"/>
        <v>0</v>
      </c>
      <c r="H88" s="25">
        <v>0.1</v>
      </c>
      <c r="I88" s="197">
        <f t="shared" si="3"/>
        <v>0</v>
      </c>
      <c r="IV88" s="228"/>
    </row>
    <row r="89" spans="1:256" s="16" customFormat="1" ht="15" customHeight="1" x14ac:dyDescent="0.25">
      <c r="A89" s="201"/>
      <c r="B89" s="73" t="s">
        <v>691</v>
      </c>
      <c r="C89" s="75" t="s">
        <v>146</v>
      </c>
      <c r="D89" s="23"/>
      <c r="E89" s="25">
        <v>1</v>
      </c>
      <c r="F89" s="66">
        <v>0.3</v>
      </c>
      <c r="G89" s="22">
        <f t="shared" si="2"/>
        <v>0</v>
      </c>
      <c r="H89" s="25">
        <v>0.1</v>
      </c>
      <c r="I89" s="197">
        <f t="shared" si="3"/>
        <v>0</v>
      </c>
      <c r="IV89" s="228"/>
    </row>
    <row r="90" spans="1:256" s="16" customFormat="1" ht="15" customHeight="1" thickBot="1" x14ac:dyDescent="0.3">
      <c r="A90" s="201"/>
      <c r="B90" s="73" t="s">
        <v>692</v>
      </c>
      <c r="C90" s="75" t="s">
        <v>122</v>
      </c>
      <c r="D90" s="23"/>
      <c r="E90" s="25">
        <v>1</v>
      </c>
      <c r="F90" s="65">
        <v>0.3</v>
      </c>
      <c r="G90" s="22">
        <f t="shared" si="2"/>
        <v>0</v>
      </c>
      <c r="H90" s="25">
        <v>0.1</v>
      </c>
      <c r="I90" s="197">
        <f t="shared" si="3"/>
        <v>0</v>
      </c>
      <c r="IV90" s="228"/>
    </row>
    <row r="91" spans="1:256" s="16" customFormat="1" ht="15" customHeight="1" x14ac:dyDescent="0.2">
      <c r="A91" s="274" t="s">
        <v>113</v>
      </c>
      <c r="B91" s="60" t="s">
        <v>385</v>
      </c>
      <c r="C91" s="131" t="s">
        <v>135</v>
      </c>
      <c r="D91" s="119"/>
      <c r="E91" s="115">
        <v>1</v>
      </c>
      <c r="F91" s="120">
        <v>16.98</v>
      </c>
      <c r="G91" s="116">
        <f t="shared" si="2"/>
        <v>0</v>
      </c>
      <c r="H91" s="115">
        <v>0.15</v>
      </c>
      <c r="I91" s="207">
        <f t="shared" si="3"/>
        <v>0</v>
      </c>
      <c r="IV91" s="228"/>
    </row>
    <row r="92" spans="1:256" s="16" customFormat="1" ht="15" customHeight="1" x14ac:dyDescent="0.2">
      <c r="A92" s="275"/>
      <c r="B92" s="57" t="s">
        <v>384</v>
      </c>
      <c r="C92" s="79" t="s">
        <v>238</v>
      </c>
      <c r="D92" s="23"/>
      <c r="E92" s="25">
        <v>1</v>
      </c>
      <c r="F92" s="65">
        <v>17</v>
      </c>
      <c r="G92" s="22">
        <f t="shared" si="2"/>
        <v>0</v>
      </c>
      <c r="H92" s="25">
        <v>0.15</v>
      </c>
      <c r="I92" s="197">
        <f t="shared" si="3"/>
        <v>0</v>
      </c>
      <c r="IV92" s="228"/>
    </row>
    <row r="93" spans="1:256" s="16" customFormat="1" ht="15" customHeight="1" x14ac:dyDescent="0.2">
      <c r="A93" s="275"/>
      <c r="B93" s="58" t="s">
        <v>383</v>
      </c>
      <c r="C93" s="78" t="s">
        <v>239</v>
      </c>
      <c r="D93" s="23"/>
      <c r="E93" s="25">
        <v>1</v>
      </c>
      <c r="F93" s="65">
        <v>17</v>
      </c>
      <c r="G93" s="22">
        <f t="shared" si="2"/>
        <v>0</v>
      </c>
      <c r="H93" s="25">
        <v>0.15</v>
      </c>
      <c r="I93" s="197">
        <f t="shared" si="3"/>
        <v>0</v>
      </c>
      <c r="IV93" s="228"/>
    </row>
    <row r="94" spans="1:256" s="16" customFormat="1" ht="15" customHeight="1" x14ac:dyDescent="0.2">
      <c r="A94" s="203"/>
      <c r="B94" s="74" t="s">
        <v>382</v>
      </c>
      <c r="C94" s="72" t="s">
        <v>94</v>
      </c>
      <c r="D94" s="23"/>
      <c r="E94" s="25">
        <v>1</v>
      </c>
      <c r="F94" s="65">
        <v>11.35</v>
      </c>
      <c r="G94" s="22">
        <f t="shared" si="2"/>
        <v>0</v>
      </c>
      <c r="H94" s="25">
        <v>0.22</v>
      </c>
      <c r="I94" s="197">
        <f t="shared" si="3"/>
        <v>0</v>
      </c>
      <c r="IV94" s="228"/>
    </row>
    <row r="95" spans="1:256" s="16" customFormat="1" ht="15" customHeight="1" x14ac:dyDescent="0.25">
      <c r="A95" s="201"/>
      <c r="B95" s="74" t="s">
        <v>381</v>
      </c>
      <c r="C95" s="72" t="s">
        <v>95</v>
      </c>
      <c r="D95" s="23"/>
      <c r="E95" s="25">
        <v>1</v>
      </c>
      <c r="F95" s="65">
        <v>15.21</v>
      </c>
      <c r="G95" s="22">
        <f t="shared" si="2"/>
        <v>0</v>
      </c>
      <c r="H95" s="25">
        <v>0.22</v>
      </c>
      <c r="I95" s="197">
        <f t="shared" si="3"/>
        <v>0</v>
      </c>
      <c r="IV95" s="228"/>
    </row>
    <row r="96" spans="1:256" s="16" customFormat="1" ht="15" customHeight="1" x14ac:dyDescent="0.25">
      <c r="A96" s="201"/>
      <c r="B96" s="75" t="s">
        <v>371</v>
      </c>
      <c r="C96" s="72" t="s">
        <v>108</v>
      </c>
      <c r="D96" s="179"/>
      <c r="E96" s="25">
        <v>1</v>
      </c>
      <c r="F96" s="65">
        <v>2.33</v>
      </c>
      <c r="G96" s="22">
        <f t="shared" si="2"/>
        <v>0</v>
      </c>
      <c r="H96" s="25">
        <v>0.15</v>
      </c>
      <c r="I96" s="197">
        <f t="shared" si="3"/>
        <v>0</v>
      </c>
      <c r="IV96" s="228"/>
    </row>
    <row r="97" spans="1:256" s="16" customFormat="1" ht="15" customHeight="1" x14ac:dyDescent="0.25">
      <c r="A97" s="201"/>
      <c r="B97" s="75" t="s">
        <v>713</v>
      </c>
      <c r="C97" s="188" t="s">
        <v>108</v>
      </c>
      <c r="D97" s="192">
        <f>D98+D99+D100*2+D101*2+D102*3+D103*2+D104*2+D105*2+D106*2+D107*2+D108*3+D109*2+D110*2+D111*2+D112*4+D113+D114*2+D115+D116+D118+D119+D123+D122+D124+D125+D126+D127+D64+D73+D59+D35+D24+D128</f>
        <v>0</v>
      </c>
      <c r="E97" s="25">
        <v>1</v>
      </c>
      <c r="F97" s="65">
        <v>2.33</v>
      </c>
      <c r="G97" s="22">
        <f t="shared" si="2"/>
        <v>0</v>
      </c>
      <c r="H97" s="25">
        <v>0.15</v>
      </c>
      <c r="I97" s="197">
        <f t="shared" si="3"/>
        <v>0</v>
      </c>
      <c r="IV97" s="228"/>
    </row>
    <row r="98" spans="1:256" s="16" customFormat="1" ht="15" customHeight="1" x14ac:dyDescent="0.25">
      <c r="A98" s="201"/>
      <c r="B98" s="75" t="s">
        <v>372</v>
      </c>
      <c r="C98" s="72" t="s">
        <v>159</v>
      </c>
      <c r="D98" s="23"/>
      <c r="E98" s="25">
        <v>1</v>
      </c>
      <c r="F98" s="65">
        <v>2</v>
      </c>
      <c r="G98" s="22">
        <f t="shared" si="2"/>
        <v>0</v>
      </c>
      <c r="H98" s="25">
        <v>0.1</v>
      </c>
      <c r="I98" s="197">
        <f t="shared" si="3"/>
        <v>0</v>
      </c>
      <c r="IV98" s="228"/>
    </row>
    <row r="99" spans="1:256" s="16" customFormat="1" ht="15" customHeight="1" x14ac:dyDescent="0.25">
      <c r="A99" s="201"/>
      <c r="B99" s="75" t="s">
        <v>373</v>
      </c>
      <c r="C99" s="72" t="s">
        <v>160</v>
      </c>
      <c r="D99" s="23"/>
      <c r="E99" s="25">
        <v>1</v>
      </c>
      <c r="F99" s="65">
        <v>2</v>
      </c>
      <c r="G99" s="22">
        <f t="shared" si="2"/>
        <v>0</v>
      </c>
      <c r="H99" s="25">
        <v>0.1</v>
      </c>
      <c r="I99" s="197">
        <f t="shared" si="3"/>
        <v>0</v>
      </c>
      <c r="IV99" s="228"/>
    </row>
    <row r="100" spans="1:256" s="16" customFormat="1" ht="15" customHeight="1" x14ac:dyDescent="0.25">
      <c r="A100" s="201"/>
      <c r="B100" s="75" t="s">
        <v>374</v>
      </c>
      <c r="C100" s="72" t="s">
        <v>123</v>
      </c>
      <c r="D100" s="23"/>
      <c r="E100" s="25">
        <v>1</v>
      </c>
      <c r="F100" s="65">
        <v>2.21</v>
      </c>
      <c r="G100" s="22">
        <f t="shared" si="2"/>
        <v>0</v>
      </c>
      <c r="H100" s="25">
        <v>0.02</v>
      </c>
      <c r="I100" s="197">
        <f t="shared" si="3"/>
        <v>0</v>
      </c>
      <c r="IV100" s="228"/>
    </row>
    <row r="101" spans="1:256" s="16" customFormat="1" ht="15" customHeight="1" x14ac:dyDescent="0.25">
      <c r="A101" s="201"/>
      <c r="B101" s="75" t="s">
        <v>375</v>
      </c>
      <c r="C101" s="72" t="s">
        <v>145</v>
      </c>
      <c r="D101" s="23"/>
      <c r="E101" s="25">
        <v>1</v>
      </c>
      <c r="F101" s="65">
        <v>2</v>
      </c>
      <c r="G101" s="22">
        <f t="shared" si="2"/>
        <v>0</v>
      </c>
      <c r="H101" s="25">
        <v>0.02</v>
      </c>
      <c r="I101" s="197">
        <f t="shared" si="3"/>
        <v>0</v>
      </c>
      <c r="IV101" s="228"/>
    </row>
    <row r="102" spans="1:256" s="16" customFormat="1" ht="15" customHeight="1" x14ac:dyDescent="0.25">
      <c r="A102" s="201"/>
      <c r="B102" s="75" t="s">
        <v>376</v>
      </c>
      <c r="C102" s="72" t="s">
        <v>98</v>
      </c>
      <c r="D102" s="23"/>
      <c r="E102" s="25">
        <v>1</v>
      </c>
      <c r="F102" s="65">
        <v>2.3199999999999998</v>
      </c>
      <c r="G102" s="22">
        <f t="shared" si="2"/>
        <v>0</v>
      </c>
      <c r="H102" s="25">
        <v>0.02</v>
      </c>
      <c r="I102" s="197">
        <f t="shared" si="3"/>
        <v>0</v>
      </c>
      <c r="IV102" s="228"/>
    </row>
    <row r="103" spans="1:256" s="16" customFormat="1" ht="15" customHeight="1" x14ac:dyDescent="0.25">
      <c r="A103" s="201"/>
      <c r="B103" s="75" t="s">
        <v>378</v>
      </c>
      <c r="C103" s="72" t="s">
        <v>100</v>
      </c>
      <c r="D103" s="23"/>
      <c r="E103" s="25">
        <v>1</v>
      </c>
      <c r="F103" s="65">
        <v>2.0099999999999998</v>
      </c>
      <c r="G103" s="22">
        <f t="shared" si="2"/>
        <v>0</v>
      </c>
      <c r="H103" s="25">
        <v>0.04</v>
      </c>
      <c r="I103" s="197">
        <f t="shared" si="3"/>
        <v>0</v>
      </c>
      <c r="IV103" s="228"/>
    </row>
    <row r="104" spans="1:256" s="16" customFormat="1" ht="15" customHeight="1" x14ac:dyDescent="0.25">
      <c r="A104" s="201"/>
      <c r="B104" s="75" t="s">
        <v>430</v>
      </c>
      <c r="C104" s="72" t="s">
        <v>429</v>
      </c>
      <c r="D104" s="23"/>
      <c r="E104" s="25">
        <v>1</v>
      </c>
      <c r="F104" s="65">
        <v>1.97</v>
      </c>
      <c r="G104" s="22">
        <f t="shared" si="2"/>
        <v>0</v>
      </c>
      <c r="H104" s="25">
        <v>0.05</v>
      </c>
      <c r="I104" s="197">
        <f t="shared" si="3"/>
        <v>0</v>
      </c>
      <c r="IV104" s="228"/>
    </row>
    <row r="105" spans="1:256" s="16" customFormat="1" ht="15" customHeight="1" x14ac:dyDescent="0.25">
      <c r="A105" s="201"/>
      <c r="B105" s="75" t="s">
        <v>379</v>
      </c>
      <c r="C105" s="72" t="s">
        <v>99</v>
      </c>
      <c r="D105" s="23"/>
      <c r="E105" s="25">
        <v>1</v>
      </c>
      <c r="F105" s="65">
        <v>2.29</v>
      </c>
      <c r="G105" s="22">
        <f t="shared" si="2"/>
        <v>0</v>
      </c>
      <c r="H105" s="25">
        <v>0.05</v>
      </c>
      <c r="I105" s="197">
        <f t="shared" si="3"/>
        <v>0</v>
      </c>
      <c r="IV105" s="228"/>
    </row>
    <row r="106" spans="1:256" s="16" customFormat="1" ht="15" customHeight="1" x14ac:dyDescent="0.25">
      <c r="A106" s="201"/>
      <c r="B106" s="75" t="s">
        <v>377</v>
      </c>
      <c r="C106" s="72" t="s">
        <v>101</v>
      </c>
      <c r="D106" s="23"/>
      <c r="E106" s="25">
        <v>1</v>
      </c>
      <c r="F106" s="65">
        <v>1.92</v>
      </c>
      <c r="G106" s="22">
        <f t="shared" si="2"/>
        <v>0</v>
      </c>
      <c r="H106" s="25">
        <v>0.02</v>
      </c>
      <c r="I106" s="197">
        <f t="shared" si="3"/>
        <v>0</v>
      </c>
      <c r="IV106" s="228"/>
    </row>
    <row r="107" spans="1:256" s="16" customFormat="1" ht="15" customHeight="1" x14ac:dyDescent="0.25">
      <c r="A107" s="201"/>
      <c r="B107" s="75" t="s">
        <v>627</v>
      </c>
      <c r="C107" s="72" t="s">
        <v>626</v>
      </c>
      <c r="D107" s="23"/>
      <c r="E107" s="25">
        <v>1</v>
      </c>
      <c r="F107" s="65">
        <v>5.4829999999999997</v>
      </c>
      <c r="G107" s="22">
        <f t="shared" si="2"/>
        <v>0</v>
      </c>
      <c r="H107" s="25">
        <v>0.02</v>
      </c>
      <c r="I107" s="197">
        <f t="shared" si="3"/>
        <v>0</v>
      </c>
      <c r="IV107" s="228"/>
    </row>
    <row r="108" spans="1:256" s="16" customFormat="1" ht="15" customHeight="1" x14ac:dyDescent="0.25">
      <c r="A108" s="201"/>
      <c r="B108" s="75" t="s">
        <v>619</v>
      </c>
      <c r="C108" s="72" t="s">
        <v>618</v>
      </c>
      <c r="D108" s="23"/>
      <c r="E108" s="25">
        <v>1</v>
      </c>
      <c r="F108" s="65">
        <v>7.0609999999999999</v>
      </c>
      <c r="G108" s="22">
        <f t="shared" si="2"/>
        <v>0</v>
      </c>
      <c r="H108" s="25">
        <v>0.02</v>
      </c>
      <c r="I108" s="197">
        <f t="shared" si="3"/>
        <v>0</v>
      </c>
      <c r="IV108" s="228"/>
    </row>
    <row r="109" spans="1:256" s="16" customFormat="1" ht="15" customHeight="1" x14ac:dyDescent="0.25">
      <c r="A109" s="201"/>
      <c r="B109" s="75" t="s">
        <v>621</v>
      </c>
      <c r="C109" s="72" t="s">
        <v>620</v>
      </c>
      <c r="D109" s="23"/>
      <c r="E109" s="25">
        <v>1</v>
      </c>
      <c r="F109" s="65">
        <v>5.6920000000000002</v>
      </c>
      <c r="G109" s="22">
        <f t="shared" si="2"/>
        <v>0</v>
      </c>
      <c r="H109" s="25">
        <v>0.02</v>
      </c>
      <c r="I109" s="197">
        <f t="shared" si="3"/>
        <v>0</v>
      </c>
      <c r="IV109" s="228"/>
    </row>
    <row r="110" spans="1:256" s="16" customFormat="1" ht="15" customHeight="1" x14ac:dyDescent="0.25">
      <c r="A110" s="201"/>
      <c r="B110" s="75" t="s">
        <v>623</v>
      </c>
      <c r="C110" s="72" t="s">
        <v>622</v>
      </c>
      <c r="D110" s="23"/>
      <c r="E110" s="25">
        <v>1</v>
      </c>
      <c r="F110" s="65">
        <v>6.1769999999999996</v>
      </c>
      <c r="G110" s="22">
        <f t="shared" si="2"/>
        <v>0</v>
      </c>
      <c r="H110" s="25">
        <v>0.02</v>
      </c>
      <c r="I110" s="197">
        <f t="shared" si="3"/>
        <v>0</v>
      </c>
      <c r="IV110" s="228"/>
    </row>
    <row r="111" spans="1:256" s="16" customFormat="1" ht="15" customHeight="1" x14ac:dyDescent="0.25">
      <c r="A111" s="201"/>
      <c r="B111" s="75" t="s">
        <v>625</v>
      </c>
      <c r="C111" s="72" t="s">
        <v>624</v>
      </c>
      <c r="D111" s="23"/>
      <c r="E111" s="25">
        <v>1</v>
      </c>
      <c r="F111" s="65">
        <v>6.5739999999999998</v>
      </c>
      <c r="G111" s="22">
        <f t="shared" si="2"/>
        <v>0</v>
      </c>
      <c r="H111" s="25">
        <v>0.02</v>
      </c>
      <c r="I111" s="197">
        <f t="shared" si="3"/>
        <v>0</v>
      </c>
      <c r="IV111" s="228"/>
    </row>
    <row r="112" spans="1:256" s="16" customFormat="1" ht="15" customHeight="1" x14ac:dyDescent="0.25">
      <c r="A112" s="201"/>
      <c r="B112" s="75" t="s">
        <v>665</v>
      </c>
      <c r="C112" s="72" t="s">
        <v>666</v>
      </c>
      <c r="D112" s="23"/>
      <c r="E112" s="25">
        <v>1</v>
      </c>
      <c r="F112" s="25">
        <v>4.84</v>
      </c>
      <c r="G112" s="22">
        <f t="shared" si="2"/>
        <v>0</v>
      </c>
      <c r="H112" s="64">
        <v>0.02</v>
      </c>
      <c r="I112" s="197">
        <f t="shared" si="3"/>
        <v>0</v>
      </c>
      <c r="IV112" s="228"/>
    </row>
    <row r="113" spans="1:256" s="16" customFormat="1" ht="15" customHeight="1" x14ac:dyDescent="0.25">
      <c r="A113" s="201"/>
      <c r="B113" s="75" t="s">
        <v>667</v>
      </c>
      <c r="C113" s="72" t="s">
        <v>668</v>
      </c>
      <c r="D113" s="23"/>
      <c r="E113" s="25">
        <v>1</v>
      </c>
      <c r="F113" s="25">
        <v>19.78</v>
      </c>
      <c r="G113" s="22">
        <f t="shared" ref="G113:G176" si="4">F113*D113</f>
        <v>0</v>
      </c>
      <c r="H113" s="64">
        <v>0.3</v>
      </c>
      <c r="I113" s="197">
        <f t="shared" si="3"/>
        <v>0</v>
      </c>
      <c r="IV113" s="228"/>
    </row>
    <row r="114" spans="1:256" s="16" customFormat="1" ht="15" customHeight="1" x14ac:dyDescent="0.25">
      <c r="A114" s="201"/>
      <c r="B114" s="75" t="s">
        <v>669</v>
      </c>
      <c r="C114" s="72" t="s">
        <v>670</v>
      </c>
      <c r="D114" s="23"/>
      <c r="E114" s="25">
        <v>1</v>
      </c>
      <c r="F114" s="25">
        <v>9.2200000000000006</v>
      </c>
      <c r="G114" s="22">
        <f t="shared" si="4"/>
        <v>0</v>
      </c>
      <c r="H114" s="64">
        <v>0.2</v>
      </c>
      <c r="I114" s="197">
        <f t="shared" si="3"/>
        <v>0</v>
      </c>
      <c r="IV114" s="228"/>
    </row>
    <row r="115" spans="1:256" s="16" customFormat="1" ht="15" customHeight="1" x14ac:dyDescent="0.25">
      <c r="A115" s="201"/>
      <c r="B115" s="75" t="s">
        <v>380</v>
      </c>
      <c r="C115" s="72" t="s">
        <v>124</v>
      </c>
      <c r="D115" s="23"/>
      <c r="E115" s="25">
        <v>1</v>
      </c>
      <c r="F115" s="65">
        <v>0.71</v>
      </c>
      <c r="G115" s="22">
        <f t="shared" si="4"/>
        <v>0</v>
      </c>
      <c r="H115" s="25">
        <v>0.02</v>
      </c>
      <c r="I115" s="197">
        <f t="shared" si="3"/>
        <v>0</v>
      </c>
      <c r="IV115" s="228"/>
    </row>
    <row r="116" spans="1:256" s="16" customFormat="1" ht="15" customHeight="1" x14ac:dyDescent="0.25">
      <c r="A116" s="201"/>
      <c r="B116" s="75" t="s">
        <v>629</v>
      </c>
      <c r="C116" s="72" t="s">
        <v>628</v>
      </c>
      <c r="D116" s="23"/>
      <c r="E116" s="25">
        <v>1</v>
      </c>
      <c r="F116" s="65">
        <v>1.41</v>
      </c>
      <c r="G116" s="22">
        <f t="shared" si="4"/>
        <v>0</v>
      </c>
      <c r="H116" s="25">
        <v>0.02</v>
      </c>
      <c r="I116" s="197">
        <f t="shared" si="3"/>
        <v>0</v>
      </c>
      <c r="IV116" s="228"/>
    </row>
    <row r="117" spans="1:256" s="16" customFormat="1" ht="15" customHeight="1" x14ac:dyDescent="0.25">
      <c r="A117" s="201"/>
      <c r="B117" s="75" t="s">
        <v>701</v>
      </c>
      <c r="C117" s="72" t="s">
        <v>149</v>
      </c>
      <c r="D117" s="23"/>
      <c r="E117" s="25">
        <v>1</v>
      </c>
      <c r="F117" s="65">
        <v>4.1500000000000004</v>
      </c>
      <c r="G117" s="22">
        <f t="shared" si="4"/>
        <v>0</v>
      </c>
      <c r="H117" s="25">
        <v>0.1</v>
      </c>
      <c r="I117" s="197">
        <f t="shared" si="3"/>
        <v>0</v>
      </c>
      <c r="IV117" s="228"/>
    </row>
    <row r="118" spans="1:256" s="16" customFormat="1" ht="15" customHeight="1" x14ac:dyDescent="0.25">
      <c r="A118" s="201"/>
      <c r="B118" s="24" t="s">
        <v>432</v>
      </c>
      <c r="C118" s="127" t="s">
        <v>431</v>
      </c>
      <c r="D118" s="23"/>
      <c r="E118" s="25">
        <v>1</v>
      </c>
      <c r="F118" s="65">
        <v>1.17</v>
      </c>
      <c r="G118" s="22">
        <f t="shared" si="4"/>
        <v>0</v>
      </c>
      <c r="H118" s="25">
        <v>0.05</v>
      </c>
      <c r="I118" s="197">
        <f t="shared" si="3"/>
        <v>0</v>
      </c>
      <c r="IV118" s="228"/>
    </row>
    <row r="119" spans="1:256" s="16" customFormat="1" ht="15" customHeight="1" x14ac:dyDescent="0.25">
      <c r="A119" s="201"/>
      <c r="B119" s="75" t="s">
        <v>733</v>
      </c>
      <c r="C119" s="72" t="s">
        <v>109</v>
      </c>
      <c r="D119" s="23"/>
      <c r="E119" s="25">
        <v>1</v>
      </c>
      <c r="F119" s="65">
        <v>1.26</v>
      </c>
      <c r="G119" s="22">
        <f t="shared" si="4"/>
        <v>0</v>
      </c>
      <c r="H119" s="25">
        <v>0.05</v>
      </c>
      <c r="I119" s="197">
        <f t="shared" si="3"/>
        <v>0</v>
      </c>
      <c r="IV119" s="228"/>
    </row>
    <row r="120" spans="1:256" s="16" customFormat="1" ht="14.25" customHeight="1" x14ac:dyDescent="0.25">
      <c r="A120" s="201"/>
      <c r="B120" s="123" t="s">
        <v>427</v>
      </c>
      <c r="C120" s="34" t="s">
        <v>750</v>
      </c>
      <c r="D120" s="42"/>
      <c r="E120" s="25">
        <v>1</v>
      </c>
      <c r="F120" s="68">
        <v>8.44</v>
      </c>
      <c r="G120" s="22">
        <f t="shared" si="4"/>
        <v>0</v>
      </c>
      <c r="H120" s="56">
        <v>0.2</v>
      </c>
      <c r="I120" s="197">
        <f t="shared" si="3"/>
        <v>0</v>
      </c>
      <c r="IV120" s="228"/>
    </row>
    <row r="121" spans="1:256" s="16" customFormat="1" ht="15" customHeight="1" x14ac:dyDescent="0.25">
      <c r="A121" s="201"/>
      <c r="B121" s="75" t="s">
        <v>422</v>
      </c>
      <c r="C121" s="72" t="s">
        <v>126</v>
      </c>
      <c r="D121" s="23"/>
      <c r="E121" s="25">
        <v>1</v>
      </c>
      <c r="F121" s="65">
        <v>24.25</v>
      </c>
      <c r="G121" s="22">
        <f t="shared" si="4"/>
        <v>0</v>
      </c>
      <c r="H121" s="25">
        <v>0.13</v>
      </c>
      <c r="I121" s="197">
        <f t="shared" si="3"/>
        <v>0</v>
      </c>
      <c r="IV121" s="228"/>
    </row>
    <row r="122" spans="1:256" s="16" customFormat="1" ht="15" customHeight="1" x14ac:dyDescent="0.25">
      <c r="A122" s="201"/>
      <c r="B122" s="75" t="s">
        <v>715</v>
      </c>
      <c r="C122" s="72" t="s">
        <v>125</v>
      </c>
      <c r="D122" s="179"/>
      <c r="E122" s="25">
        <v>1</v>
      </c>
      <c r="F122" s="65">
        <v>7.05</v>
      </c>
      <c r="G122" s="22">
        <f t="shared" si="4"/>
        <v>0</v>
      </c>
      <c r="H122" s="25">
        <v>0.25</v>
      </c>
      <c r="I122" s="197">
        <f t="shared" si="3"/>
        <v>0</v>
      </c>
      <c r="IV122" s="228"/>
    </row>
    <row r="123" spans="1:256" s="16" customFormat="1" ht="15" customHeight="1" x14ac:dyDescent="0.25">
      <c r="A123" s="201"/>
      <c r="B123" s="75" t="s">
        <v>716</v>
      </c>
      <c r="C123" s="72" t="s">
        <v>143</v>
      </c>
      <c r="D123" s="179"/>
      <c r="E123" s="25">
        <v>1</v>
      </c>
      <c r="F123" s="65">
        <v>7.05</v>
      </c>
      <c r="G123" s="22">
        <f t="shared" si="4"/>
        <v>0</v>
      </c>
      <c r="H123" s="25">
        <v>0.25</v>
      </c>
      <c r="I123" s="197">
        <f t="shared" si="3"/>
        <v>0</v>
      </c>
      <c r="IV123" s="228"/>
    </row>
    <row r="124" spans="1:256" s="16" customFormat="1" ht="15" customHeight="1" x14ac:dyDescent="0.25">
      <c r="A124" s="201"/>
      <c r="B124" s="75" t="s">
        <v>717</v>
      </c>
      <c r="C124" s="188" t="s">
        <v>630</v>
      </c>
      <c r="D124" s="192">
        <f>D121*2</f>
        <v>0</v>
      </c>
      <c r="E124" s="25">
        <v>1</v>
      </c>
      <c r="F124" s="65">
        <v>4.5599999999999996</v>
      </c>
      <c r="G124" s="22">
        <f t="shared" si="4"/>
        <v>0</v>
      </c>
      <c r="H124" s="25">
        <v>0.25</v>
      </c>
      <c r="I124" s="197">
        <f t="shared" si="3"/>
        <v>0</v>
      </c>
      <c r="IV124" s="228"/>
    </row>
    <row r="125" spans="1:256" s="16" customFormat="1" ht="15" customHeight="1" x14ac:dyDescent="0.25">
      <c r="A125" s="201"/>
      <c r="B125" s="75" t="s">
        <v>718</v>
      </c>
      <c r="C125" s="188" t="s">
        <v>631</v>
      </c>
      <c r="D125" s="192">
        <f>D120*2</f>
        <v>0</v>
      </c>
      <c r="E125" s="25">
        <v>1</v>
      </c>
      <c r="F125" s="65">
        <v>4.21</v>
      </c>
      <c r="G125" s="22">
        <f t="shared" si="4"/>
        <v>0</v>
      </c>
      <c r="H125" s="25">
        <v>0.25</v>
      </c>
      <c r="I125" s="197">
        <f t="shared" si="3"/>
        <v>0</v>
      </c>
      <c r="IV125" s="228"/>
    </row>
    <row r="126" spans="1:256" s="16" customFormat="1" ht="15" customHeight="1" x14ac:dyDescent="0.25">
      <c r="A126" s="201"/>
      <c r="B126" s="75" t="s">
        <v>719</v>
      </c>
      <c r="C126" s="72" t="s">
        <v>630</v>
      </c>
      <c r="D126" s="179"/>
      <c r="E126" s="25">
        <v>1</v>
      </c>
      <c r="F126" s="65">
        <v>4.5599999999999996</v>
      </c>
      <c r="G126" s="22">
        <f t="shared" si="4"/>
        <v>0</v>
      </c>
      <c r="H126" s="25">
        <v>0.25</v>
      </c>
      <c r="I126" s="197">
        <f t="shared" si="3"/>
        <v>0</v>
      </c>
      <c r="IV126" s="228"/>
    </row>
    <row r="127" spans="1:256" s="16" customFormat="1" ht="15" customHeight="1" x14ac:dyDescent="0.25">
      <c r="A127" s="201"/>
      <c r="B127" s="75" t="s">
        <v>720</v>
      </c>
      <c r="C127" s="72" t="s">
        <v>631</v>
      </c>
      <c r="D127" s="179"/>
      <c r="E127" s="25">
        <v>1</v>
      </c>
      <c r="F127" s="65">
        <v>4.21</v>
      </c>
      <c r="G127" s="22">
        <f t="shared" si="4"/>
        <v>0</v>
      </c>
      <c r="H127" s="25">
        <v>0.25</v>
      </c>
      <c r="I127" s="197">
        <f t="shared" si="3"/>
        <v>0</v>
      </c>
      <c r="IV127" s="228"/>
    </row>
    <row r="128" spans="1:256" s="16" customFormat="1" ht="15" customHeight="1" x14ac:dyDescent="0.25">
      <c r="A128" s="201"/>
      <c r="B128" s="75" t="s">
        <v>633</v>
      </c>
      <c r="C128" s="72" t="s">
        <v>632</v>
      </c>
      <c r="D128" s="179"/>
      <c r="E128" s="25">
        <v>1</v>
      </c>
      <c r="F128" s="65">
        <v>4.5999999999999996</v>
      </c>
      <c r="G128" s="22">
        <f t="shared" si="4"/>
        <v>0</v>
      </c>
      <c r="H128" s="25">
        <v>0.25</v>
      </c>
      <c r="I128" s="197">
        <f t="shared" si="3"/>
        <v>0</v>
      </c>
      <c r="IV128" s="228"/>
    </row>
    <row r="129" spans="1:256" s="16" customFormat="1" ht="15" customHeight="1" x14ac:dyDescent="0.25">
      <c r="A129" s="201"/>
      <c r="B129" s="75" t="s">
        <v>714</v>
      </c>
      <c r="C129" s="188" t="s">
        <v>726</v>
      </c>
      <c r="D129" s="192">
        <f>D122+D123+D124+D125+D126+D127+D128</f>
        <v>0</v>
      </c>
      <c r="E129" s="25">
        <v>1</v>
      </c>
      <c r="F129" s="65">
        <v>0.06</v>
      </c>
      <c r="G129" s="22">
        <f t="shared" si="4"/>
        <v>0</v>
      </c>
      <c r="H129" s="25">
        <v>0.05</v>
      </c>
      <c r="I129" s="197">
        <f t="shared" si="3"/>
        <v>0</v>
      </c>
      <c r="IV129" s="228"/>
    </row>
    <row r="130" spans="1:256" s="16" customFormat="1" ht="15" customHeight="1" x14ac:dyDescent="0.25">
      <c r="A130" s="204"/>
      <c r="B130" s="72" t="s">
        <v>721</v>
      </c>
      <c r="C130" s="191" t="s">
        <v>428</v>
      </c>
      <c r="D130" s="192">
        <f>D$120</f>
        <v>0</v>
      </c>
      <c r="E130" s="25">
        <v>1</v>
      </c>
      <c r="F130" s="66">
        <v>1.29</v>
      </c>
      <c r="G130" s="22">
        <f t="shared" si="4"/>
        <v>0</v>
      </c>
      <c r="H130" s="15">
        <v>0.01</v>
      </c>
      <c r="I130" s="198">
        <f t="shared" si="3"/>
        <v>0</v>
      </c>
      <c r="IV130" s="228"/>
    </row>
    <row r="131" spans="1:256" s="16" customFormat="1" ht="15" customHeight="1" x14ac:dyDescent="0.25">
      <c r="A131" s="204"/>
      <c r="B131" s="72" t="s">
        <v>738</v>
      </c>
      <c r="C131" s="125" t="s">
        <v>426</v>
      </c>
      <c r="D131" s="179"/>
      <c r="E131" s="25">
        <v>1</v>
      </c>
      <c r="F131" s="66">
        <v>1.5</v>
      </c>
      <c r="G131" s="22">
        <f t="shared" si="4"/>
        <v>0</v>
      </c>
      <c r="H131" s="15">
        <v>0.1</v>
      </c>
      <c r="I131" s="198">
        <f t="shared" si="3"/>
        <v>0</v>
      </c>
      <c r="IV131" s="228"/>
    </row>
    <row r="132" spans="1:256" s="16" customFormat="1" ht="15" customHeight="1" x14ac:dyDescent="0.25">
      <c r="A132" s="204"/>
      <c r="B132" s="72" t="s">
        <v>739</v>
      </c>
      <c r="C132" s="190" t="s">
        <v>735</v>
      </c>
      <c r="D132" s="192">
        <f>D120*2</f>
        <v>0</v>
      </c>
      <c r="E132" s="25">
        <v>1</v>
      </c>
      <c r="F132" s="66">
        <v>0.75</v>
      </c>
      <c r="G132" s="22">
        <f t="shared" si="4"/>
        <v>0</v>
      </c>
      <c r="H132" s="15">
        <v>0.1</v>
      </c>
      <c r="I132" s="198">
        <f t="shared" si="3"/>
        <v>0</v>
      </c>
      <c r="IV132" s="228"/>
    </row>
    <row r="133" spans="1:256" s="16" customFormat="1" ht="15" customHeight="1" x14ac:dyDescent="0.25">
      <c r="A133" s="204"/>
      <c r="B133" s="72" t="s">
        <v>722</v>
      </c>
      <c r="C133" s="125" t="s">
        <v>664</v>
      </c>
      <c r="D133" s="179"/>
      <c r="E133" s="25">
        <v>1</v>
      </c>
      <c r="F133" s="66">
        <v>2</v>
      </c>
      <c r="G133" s="22">
        <f t="shared" si="4"/>
        <v>0</v>
      </c>
      <c r="H133" s="15">
        <v>0.1</v>
      </c>
      <c r="I133" s="198">
        <f t="shared" si="3"/>
        <v>0</v>
      </c>
      <c r="IV133" s="228"/>
    </row>
    <row r="134" spans="1:256" s="16" customFormat="1" ht="15" customHeight="1" x14ac:dyDescent="0.25">
      <c r="A134" s="204"/>
      <c r="B134" s="72" t="s">
        <v>723</v>
      </c>
      <c r="C134" s="125" t="s">
        <v>616</v>
      </c>
      <c r="D134" s="23"/>
      <c r="E134" s="25">
        <v>1</v>
      </c>
      <c r="F134" s="66">
        <v>2.61</v>
      </c>
      <c r="G134" s="22">
        <f t="shared" si="4"/>
        <v>0</v>
      </c>
      <c r="H134" s="15">
        <v>0.1</v>
      </c>
      <c r="I134" s="198">
        <f t="shared" si="3"/>
        <v>0</v>
      </c>
      <c r="IV134" s="228"/>
    </row>
    <row r="135" spans="1:256" s="16" customFormat="1" ht="15" customHeight="1" x14ac:dyDescent="0.25">
      <c r="A135" s="204"/>
      <c r="B135" s="73" t="s">
        <v>724</v>
      </c>
      <c r="C135" s="72" t="s">
        <v>147</v>
      </c>
      <c r="D135" s="23"/>
      <c r="E135" s="15">
        <v>1</v>
      </c>
      <c r="F135" s="66">
        <v>0.26</v>
      </c>
      <c r="G135" s="22">
        <f t="shared" si="4"/>
        <v>0</v>
      </c>
      <c r="H135" s="15">
        <v>0.1</v>
      </c>
      <c r="I135" s="198">
        <f t="shared" si="3"/>
        <v>0</v>
      </c>
      <c r="IV135" s="228"/>
    </row>
    <row r="136" spans="1:256" s="16" customFormat="1" ht="15" customHeight="1" thickBot="1" x14ac:dyDescent="0.3">
      <c r="A136" s="205"/>
      <c r="B136" s="76" t="s">
        <v>725</v>
      </c>
      <c r="C136" s="77" t="s">
        <v>127</v>
      </c>
      <c r="D136" s="26"/>
      <c r="E136" s="55">
        <v>1</v>
      </c>
      <c r="F136" s="67">
        <v>0.26</v>
      </c>
      <c r="G136" s="27">
        <f t="shared" si="4"/>
        <v>0</v>
      </c>
      <c r="H136" s="55">
        <v>0.1</v>
      </c>
      <c r="I136" s="202">
        <f t="shared" si="3"/>
        <v>0</v>
      </c>
      <c r="IV136" s="228"/>
    </row>
    <row r="137" spans="1:256" s="16" customFormat="1" ht="15" customHeight="1" x14ac:dyDescent="0.2">
      <c r="A137" s="277" t="s">
        <v>114</v>
      </c>
      <c r="B137" s="28" t="s">
        <v>370</v>
      </c>
      <c r="C137" s="130" t="s">
        <v>752</v>
      </c>
      <c r="D137" s="23"/>
      <c r="E137" s="25">
        <v>4</v>
      </c>
      <c r="F137" s="65">
        <v>6.93</v>
      </c>
      <c r="G137" s="22">
        <f t="shared" si="4"/>
        <v>0</v>
      </c>
      <c r="H137" s="25">
        <v>0.05</v>
      </c>
      <c r="I137" s="197">
        <f t="shared" si="3"/>
        <v>0</v>
      </c>
      <c r="IV137" s="228"/>
    </row>
    <row r="138" spans="1:256" s="16" customFormat="1" ht="15" customHeight="1" x14ac:dyDescent="0.2">
      <c r="A138" s="277"/>
      <c r="B138" s="28" t="s">
        <v>369</v>
      </c>
      <c r="C138" s="130" t="s">
        <v>753</v>
      </c>
      <c r="D138" s="23"/>
      <c r="E138" s="25">
        <v>4</v>
      </c>
      <c r="F138" s="65">
        <v>13.84</v>
      </c>
      <c r="G138" s="22">
        <f t="shared" si="4"/>
        <v>0</v>
      </c>
      <c r="H138" s="25">
        <v>0.05</v>
      </c>
      <c r="I138" s="197">
        <f t="shared" si="3"/>
        <v>0</v>
      </c>
      <c r="IV138" s="228"/>
    </row>
    <row r="139" spans="1:256" s="16" customFormat="1" ht="15" customHeight="1" x14ac:dyDescent="0.2">
      <c r="A139" s="276"/>
      <c r="B139" s="29" t="s">
        <v>368</v>
      </c>
      <c r="C139" s="79" t="s">
        <v>231</v>
      </c>
      <c r="D139" s="23"/>
      <c r="E139" s="25">
        <v>4</v>
      </c>
      <c r="F139" s="65">
        <v>13.84</v>
      </c>
      <c r="G139" s="22">
        <f t="shared" si="4"/>
        <v>0</v>
      </c>
      <c r="H139" s="25">
        <v>0.05</v>
      </c>
      <c r="I139" s="197">
        <f t="shared" si="3"/>
        <v>0</v>
      </c>
      <c r="IV139" s="228"/>
    </row>
    <row r="140" spans="1:256" s="16" customFormat="1" ht="15" customHeight="1" x14ac:dyDescent="0.25">
      <c r="A140" s="201"/>
      <c r="B140" s="30" t="s">
        <v>367</v>
      </c>
      <c r="C140" s="78" t="s">
        <v>232</v>
      </c>
      <c r="D140" s="23"/>
      <c r="E140" s="25">
        <v>4</v>
      </c>
      <c r="F140" s="65">
        <v>13.8</v>
      </c>
      <c r="G140" s="22">
        <f t="shared" si="4"/>
        <v>0</v>
      </c>
      <c r="H140" s="25">
        <v>0.05</v>
      </c>
      <c r="I140" s="197">
        <f t="shared" si="3"/>
        <v>0</v>
      </c>
      <c r="IV140" s="228"/>
    </row>
    <row r="141" spans="1:256" s="16" customFormat="1" ht="15" customHeight="1" x14ac:dyDescent="0.25">
      <c r="A141" s="201"/>
      <c r="B141" s="74" t="s">
        <v>366</v>
      </c>
      <c r="C141" s="72" t="s">
        <v>63</v>
      </c>
      <c r="D141" s="23"/>
      <c r="E141" s="25">
        <v>1</v>
      </c>
      <c r="F141" s="65">
        <v>17.77</v>
      </c>
      <c r="G141" s="22">
        <f t="shared" si="4"/>
        <v>0</v>
      </c>
      <c r="H141" s="25">
        <v>0.1</v>
      </c>
      <c r="I141" s="197">
        <f t="shared" si="3"/>
        <v>0</v>
      </c>
      <c r="IV141" s="228"/>
    </row>
    <row r="142" spans="1:256" s="16" customFormat="1" ht="15" customHeight="1" x14ac:dyDescent="0.25">
      <c r="A142" s="201"/>
      <c r="B142" s="74" t="s">
        <v>365</v>
      </c>
      <c r="C142" s="72" t="s">
        <v>64</v>
      </c>
      <c r="D142" s="23"/>
      <c r="E142" s="25">
        <v>1</v>
      </c>
      <c r="F142" s="65">
        <v>23.59</v>
      </c>
      <c r="G142" s="22">
        <f t="shared" si="4"/>
        <v>0</v>
      </c>
      <c r="H142" s="25">
        <v>0.1</v>
      </c>
      <c r="I142" s="197">
        <f t="shared" si="3"/>
        <v>0</v>
      </c>
      <c r="IV142" s="228"/>
    </row>
    <row r="143" spans="1:256" s="16" customFormat="1" ht="15" customHeight="1" x14ac:dyDescent="0.25">
      <c r="A143" s="201"/>
      <c r="B143" s="74" t="s">
        <v>364</v>
      </c>
      <c r="C143" s="72" t="s">
        <v>81</v>
      </c>
      <c r="D143" s="23"/>
      <c r="E143" s="25">
        <v>1</v>
      </c>
      <c r="F143" s="65">
        <v>8.64</v>
      </c>
      <c r="G143" s="22">
        <f t="shared" si="4"/>
        <v>0</v>
      </c>
      <c r="H143" s="25">
        <v>0.1</v>
      </c>
      <c r="I143" s="197">
        <f t="shared" ref="I143:I206" si="5">H143*D143</f>
        <v>0</v>
      </c>
      <c r="IV143" s="228"/>
    </row>
    <row r="144" spans="1:256" s="16" customFormat="1" ht="15" customHeight="1" x14ac:dyDescent="0.25">
      <c r="A144" s="201"/>
      <c r="B144" s="75" t="s">
        <v>740</v>
      </c>
      <c r="C144" s="80" t="s">
        <v>741</v>
      </c>
      <c r="D144" s="23"/>
      <c r="E144" s="25">
        <v>1</v>
      </c>
      <c r="F144" s="65">
        <v>5.74</v>
      </c>
      <c r="G144" s="22">
        <f t="shared" si="4"/>
        <v>0</v>
      </c>
      <c r="H144" s="25">
        <v>0.06</v>
      </c>
      <c r="I144" s="197">
        <f t="shared" si="5"/>
        <v>0</v>
      </c>
      <c r="IV144" s="228"/>
    </row>
    <row r="145" spans="1:256" s="16" customFormat="1" ht="15" customHeight="1" x14ac:dyDescent="0.25">
      <c r="A145" s="201"/>
      <c r="B145" s="75" t="s">
        <v>732</v>
      </c>
      <c r="C145" s="80" t="s">
        <v>640</v>
      </c>
      <c r="D145" s="179"/>
      <c r="E145" s="25">
        <v>1</v>
      </c>
      <c r="F145" s="65">
        <v>5.29</v>
      </c>
      <c r="G145" s="22">
        <f t="shared" si="4"/>
        <v>0</v>
      </c>
      <c r="H145" s="25">
        <v>0.2</v>
      </c>
      <c r="I145" s="197">
        <f t="shared" si="5"/>
        <v>0</v>
      </c>
      <c r="IV145" s="228"/>
    </row>
    <row r="146" spans="1:256" s="16" customFormat="1" ht="15" customHeight="1" x14ac:dyDescent="0.25">
      <c r="A146" s="201"/>
      <c r="B146" s="75" t="s">
        <v>355</v>
      </c>
      <c r="C146" s="72" t="s">
        <v>65</v>
      </c>
      <c r="D146" s="23"/>
      <c r="E146" s="25">
        <v>4</v>
      </c>
      <c r="F146" s="65">
        <v>2.27</v>
      </c>
      <c r="G146" s="22">
        <f t="shared" si="4"/>
        <v>0</v>
      </c>
      <c r="H146" s="25">
        <v>0.06</v>
      </c>
      <c r="I146" s="197">
        <f t="shared" si="5"/>
        <v>0</v>
      </c>
      <c r="IV146" s="228"/>
    </row>
    <row r="147" spans="1:256" s="16" customFormat="1" ht="15" customHeight="1" x14ac:dyDescent="0.25">
      <c r="A147" s="201"/>
      <c r="B147" s="81" t="s">
        <v>356</v>
      </c>
      <c r="C147" s="82" t="s">
        <v>172</v>
      </c>
      <c r="D147" s="33"/>
      <c r="E147" s="25">
        <v>1</v>
      </c>
      <c r="F147" s="69">
        <v>4.04</v>
      </c>
      <c r="G147" s="22">
        <f t="shared" si="4"/>
        <v>0</v>
      </c>
      <c r="H147" s="25">
        <v>0.17</v>
      </c>
      <c r="I147" s="197">
        <f t="shared" si="5"/>
        <v>0</v>
      </c>
      <c r="IV147" s="228"/>
    </row>
    <row r="148" spans="1:256" s="16" customFormat="1" ht="15" customHeight="1" x14ac:dyDescent="0.25">
      <c r="A148" s="201"/>
      <c r="B148" s="81" t="s">
        <v>357</v>
      </c>
      <c r="C148" s="82" t="s">
        <v>173</v>
      </c>
      <c r="D148" s="33"/>
      <c r="E148" s="25">
        <v>1</v>
      </c>
      <c r="F148" s="69">
        <v>6.01</v>
      </c>
      <c r="G148" s="22">
        <f t="shared" si="4"/>
        <v>0</v>
      </c>
      <c r="H148" s="25">
        <v>0.17</v>
      </c>
      <c r="I148" s="197">
        <f t="shared" si="5"/>
        <v>0</v>
      </c>
      <c r="IV148" s="228"/>
    </row>
    <row r="149" spans="1:256" s="16" customFormat="1" ht="15" customHeight="1" x14ac:dyDescent="0.25">
      <c r="A149" s="201"/>
      <c r="B149" s="72" t="s">
        <v>358</v>
      </c>
      <c r="C149" s="72" t="s">
        <v>71</v>
      </c>
      <c r="D149" s="23"/>
      <c r="E149" s="25">
        <v>2</v>
      </c>
      <c r="F149" s="65">
        <v>2.98</v>
      </c>
      <c r="G149" s="22">
        <f t="shared" si="4"/>
        <v>0</v>
      </c>
      <c r="H149" s="25">
        <v>0.09</v>
      </c>
      <c r="I149" s="197">
        <f t="shared" si="5"/>
        <v>0</v>
      </c>
      <c r="IV149" s="228"/>
    </row>
    <row r="150" spans="1:256" s="16" customFormat="1" ht="15" customHeight="1" x14ac:dyDescent="0.25">
      <c r="A150" s="201"/>
      <c r="B150" s="72" t="s">
        <v>671</v>
      </c>
      <c r="C150" s="72" t="s">
        <v>672</v>
      </c>
      <c r="D150" s="23"/>
      <c r="E150" s="25">
        <v>1</v>
      </c>
      <c r="F150" s="25">
        <v>4.26</v>
      </c>
      <c r="G150" s="22">
        <f t="shared" si="4"/>
        <v>0</v>
      </c>
      <c r="H150" s="64">
        <v>0.09</v>
      </c>
      <c r="I150" s="197">
        <f t="shared" si="5"/>
        <v>0</v>
      </c>
      <c r="IV150" s="228"/>
    </row>
    <row r="151" spans="1:256" s="16" customFormat="1" ht="15" customHeight="1" x14ac:dyDescent="0.25">
      <c r="A151" s="201"/>
      <c r="B151" s="72" t="s">
        <v>635</v>
      </c>
      <c r="C151" s="72" t="s">
        <v>641</v>
      </c>
      <c r="D151" s="23"/>
      <c r="E151" s="25">
        <v>1</v>
      </c>
      <c r="F151" s="65">
        <v>6.173</v>
      </c>
      <c r="G151" s="22">
        <f t="shared" si="4"/>
        <v>0</v>
      </c>
      <c r="H151" s="25">
        <v>0.09</v>
      </c>
      <c r="I151" s="197">
        <f t="shared" si="5"/>
        <v>0</v>
      </c>
      <c r="IV151" s="228"/>
    </row>
    <row r="152" spans="1:256" s="16" customFormat="1" ht="15" customHeight="1" x14ac:dyDescent="0.25">
      <c r="A152" s="201"/>
      <c r="B152" s="72" t="s">
        <v>636</v>
      </c>
      <c r="C152" s="72" t="s">
        <v>642</v>
      </c>
      <c r="D152" s="23"/>
      <c r="E152" s="25">
        <v>1</v>
      </c>
      <c r="F152" s="65">
        <v>4.09</v>
      </c>
      <c r="G152" s="22">
        <f t="shared" si="4"/>
        <v>0</v>
      </c>
      <c r="H152" s="25">
        <v>0.09</v>
      </c>
      <c r="I152" s="197">
        <f t="shared" si="5"/>
        <v>0</v>
      </c>
      <c r="IV152" s="228"/>
    </row>
    <row r="153" spans="1:256" s="16" customFormat="1" ht="15" customHeight="1" x14ac:dyDescent="0.25">
      <c r="A153" s="201"/>
      <c r="B153" s="128" t="s">
        <v>435</v>
      </c>
      <c r="C153" s="72" t="s">
        <v>72</v>
      </c>
      <c r="D153" s="23"/>
      <c r="E153" s="25">
        <v>2</v>
      </c>
      <c r="F153" s="65">
        <v>3.31</v>
      </c>
      <c r="G153" s="22">
        <f t="shared" si="4"/>
        <v>0</v>
      </c>
      <c r="H153" s="25">
        <v>0.09</v>
      </c>
      <c r="I153" s="197">
        <f t="shared" si="5"/>
        <v>0</v>
      </c>
      <c r="IV153" s="228"/>
    </row>
    <row r="154" spans="1:256" s="16" customFormat="1" ht="15" customHeight="1" x14ac:dyDescent="0.25">
      <c r="A154" s="201"/>
      <c r="B154" s="128" t="s">
        <v>434</v>
      </c>
      <c r="C154" s="127" t="s">
        <v>433</v>
      </c>
      <c r="D154" s="23"/>
      <c r="E154" s="25">
        <v>1</v>
      </c>
      <c r="F154" s="65">
        <v>3.62</v>
      </c>
      <c r="G154" s="22">
        <f t="shared" si="4"/>
        <v>0</v>
      </c>
      <c r="H154" s="25">
        <v>0.1</v>
      </c>
      <c r="I154" s="197">
        <f t="shared" si="5"/>
        <v>0</v>
      </c>
      <c r="IV154" s="228"/>
    </row>
    <row r="155" spans="1:256" s="16" customFormat="1" ht="15" customHeight="1" x14ac:dyDescent="0.25">
      <c r="A155" s="201"/>
      <c r="B155" s="75" t="s">
        <v>359</v>
      </c>
      <c r="C155" s="72" t="s">
        <v>67</v>
      </c>
      <c r="D155" s="23"/>
      <c r="E155" s="25">
        <v>8</v>
      </c>
      <c r="F155" s="65">
        <v>1.81</v>
      </c>
      <c r="G155" s="22">
        <f t="shared" si="4"/>
        <v>0</v>
      </c>
      <c r="H155" s="25">
        <v>0.06</v>
      </c>
      <c r="I155" s="197">
        <f t="shared" si="5"/>
        <v>0</v>
      </c>
      <c r="IV155" s="228"/>
    </row>
    <row r="156" spans="1:256" s="16" customFormat="1" ht="15" customHeight="1" x14ac:dyDescent="0.25">
      <c r="A156" s="201"/>
      <c r="B156" s="75" t="s">
        <v>360</v>
      </c>
      <c r="C156" s="72" t="s">
        <v>249</v>
      </c>
      <c r="D156" s="23"/>
      <c r="E156" s="25">
        <v>1</v>
      </c>
      <c r="F156" s="65">
        <v>1.98</v>
      </c>
      <c r="G156" s="22">
        <f t="shared" si="4"/>
        <v>0</v>
      </c>
      <c r="H156" s="25">
        <v>0.17</v>
      </c>
      <c r="I156" s="197">
        <f t="shared" si="5"/>
        <v>0</v>
      </c>
      <c r="IV156" s="228"/>
    </row>
    <row r="157" spans="1:256" s="16" customFormat="1" ht="15" customHeight="1" x14ac:dyDescent="0.25">
      <c r="A157" s="201"/>
      <c r="B157" s="75" t="s">
        <v>361</v>
      </c>
      <c r="C157" s="72" t="s">
        <v>250</v>
      </c>
      <c r="D157" s="23"/>
      <c r="E157" s="25">
        <v>1</v>
      </c>
      <c r="F157" s="65">
        <v>2.71</v>
      </c>
      <c r="G157" s="22">
        <f t="shared" si="4"/>
        <v>0</v>
      </c>
      <c r="H157" s="25">
        <v>0.17</v>
      </c>
      <c r="I157" s="197">
        <f t="shared" si="5"/>
        <v>0</v>
      </c>
      <c r="IV157" s="228"/>
    </row>
    <row r="158" spans="1:256" s="16" customFormat="1" ht="15" customHeight="1" x14ac:dyDescent="0.25">
      <c r="A158" s="201"/>
      <c r="B158" s="72" t="s">
        <v>354</v>
      </c>
      <c r="C158" s="72" t="s">
        <v>174</v>
      </c>
      <c r="D158" s="23"/>
      <c r="E158" s="25">
        <v>4</v>
      </c>
      <c r="F158" s="65">
        <v>1.2</v>
      </c>
      <c r="G158" s="22">
        <f t="shared" si="4"/>
        <v>0</v>
      </c>
      <c r="H158" s="25">
        <v>0.06</v>
      </c>
      <c r="I158" s="197">
        <f t="shared" si="5"/>
        <v>0</v>
      </c>
      <c r="IV158" s="228"/>
    </row>
    <row r="159" spans="1:256" s="16" customFormat="1" ht="15" customHeight="1" x14ac:dyDescent="0.25">
      <c r="A159" s="201"/>
      <c r="B159" s="75" t="s">
        <v>590</v>
      </c>
      <c r="C159" s="72" t="s">
        <v>363</v>
      </c>
      <c r="D159" s="23"/>
      <c r="E159" s="25">
        <v>1</v>
      </c>
      <c r="F159" s="65">
        <v>4.07</v>
      </c>
      <c r="G159" s="22">
        <f t="shared" si="4"/>
        <v>0</v>
      </c>
      <c r="H159" s="25">
        <v>0.06</v>
      </c>
      <c r="I159" s="197">
        <f t="shared" si="5"/>
        <v>0</v>
      </c>
      <c r="IV159" s="228"/>
    </row>
    <row r="160" spans="1:256" s="16" customFormat="1" ht="15" customHeight="1" x14ac:dyDescent="0.25">
      <c r="A160" s="201"/>
      <c r="B160" s="75" t="s">
        <v>353</v>
      </c>
      <c r="C160" s="72" t="s">
        <v>68</v>
      </c>
      <c r="D160" s="23"/>
      <c r="E160" s="25">
        <v>3</v>
      </c>
      <c r="F160" s="65">
        <v>1.85</v>
      </c>
      <c r="G160" s="22">
        <f t="shared" si="4"/>
        <v>0</v>
      </c>
      <c r="H160" s="25">
        <v>0.06</v>
      </c>
      <c r="I160" s="197">
        <f t="shared" si="5"/>
        <v>0</v>
      </c>
      <c r="IV160" s="228"/>
    </row>
    <row r="161" spans="1:256" s="16" customFormat="1" ht="15" customHeight="1" x14ac:dyDescent="0.25">
      <c r="A161" s="201"/>
      <c r="B161" s="75" t="s">
        <v>352</v>
      </c>
      <c r="C161" s="72" t="s">
        <v>70</v>
      </c>
      <c r="D161" s="23"/>
      <c r="E161" s="25">
        <v>1</v>
      </c>
      <c r="F161" s="65">
        <v>1.01</v>
      </c>
      <c r="G161" s="22">
        <f t="shared" si="4"/>
        <v>0</v>
      </c>
      <c r="H161" s="25">
        <v>0.05</v>
      </c>
      <c r="I161" s="197">
        <f t="shared" si="5"/>
        <v>0</v>
      </c>
      <c r="IV161" s="228"/>
    </row>
    <row r="162" spans="1:256" s="16" customFormat="1" ht="15" customHeight="1" x14ac:dyDescent="0.25">
      <c r="A162" s="201"/>
      <c r="B162" s="75" t="s">
        <v>351</v>
      </c>
      <c r="C162" s="72" t="s">
        <v>66</v>
      </c>
      <c r="D162" s="23"/>
      <c r="E162" s="25">
        <v>1</v>
      </c>
      <c r="F162" s="65">
        <v>2.27</v>
      </c>
      <c r="G162" s="22">
        <f t="shared" si="4"/>
        <v>0</v>
      </c>
      <c r="H162" s="25">
        <v>0.17</v>
      </c>
      <c r="I162" s="197">
        <f t="shared" si="5"/>
        <v>0</v>
      </c>
      <c r="IV162" s="228"/>
    </row>
    <row r="163" spans="1:256" s="16" customFormat="1" ht="15" customHeight="1" x14ac:dyDescent="0.25">
      <c r="A163" s="201"/>
      <c r="B163" s="75" t="s">
        <v>350</v>
      </c>
      <c r="C163" s="72" t="s">
        <v>80</v>
      </c>
      <c r="D163" s="23"/>
      <c r="E163" s="25">
        <v>2</v>
      </c>
      <c r="F163" s="65">
        <v>2.98</v>
      </c>
      <c r="G163" s="22">
        <f t="shared" si="4"/>
        <v>0</v>
      </c>
      <c r="H163" s="25">
        <v>0.17</v>
      </c>
      <c r="I163" s="197">
        <f t="shared" si="5"/>
        <v>0</v>
      </c>
      <c r="IV163" s="228"/>
    </row>
    <row r="164" spans="1:256" s="16" customFormat="1" ht="15" customHeight="1" x14ac:dyDescent="0.25">
      <c r="A164" s="201"/>
      <c r="B164" s="75" t="s">
        <v>349</v>
      </c>
      <c r="C164" s="72" t="s">
        <v>130</v>
      </c>
      <c r="D164" s="23"/>
      <c r="E164" s="25">
        <v>2</v>
      </c>
      <c r="F164" s="65">
        <v>4.8600000000000003</v>
      </c>
      <c r="G164" s="22">
        <f t="shared" si="4"/>
        <v>0</v>
      </c>
      <c r="H164" s="25">
        <v>0.17</v>
      </c>
      <c r="I164" s="197">
        <f t="shared" si="5"/>
        <v>0</v>
      </c>
      <c r="IV164" s="228"/>
    </row>
    <row r="165" spans="1:256" s="16" customFormat="1" ht="15" customHeight="1" x14ac:dyDescent="0.25">
      <c r="A165" s="201"/>
      <c r="B165" s="75" t="s">
        <v>728</v>
      </c>
      <c r="C165" s="72" t="s">
        <v>643</v>
      </c>
      <c r="D165" s="23"/>
      <c r="E165" s="25">
        <v>1</v>
      </c>
      <c r="F165" s="65">
        <v>3.96</v>
      </c>
      <c r="G165" s="22">
        <f t="shared" si="4"/>
        <v>0</v>
      </c>
      <c r="H165" s="25">
        <v>0.17</v>
      </c>
      <c r="I165" s="197">
        <f t="shared" si="5"/>
        <v>0</v>
      </c>
      <c r="IV165" s="228"/>
    </row>
    <row r="166" spans="1:256" s="16" customFormat="1" ht="15" customHeight="1" x14ac:dyDescent="0.25">
      <c r="A166" s="201"/>
      <c r="B166" s="75" t="s">
        <v>729</v>
      </c>
      <c r="C166" s="188" t="s">
        <v>643</v>
      </c>
      <c r="D166" s="192">
        <f>$D$145*2</f>
        <v>0</v>
      </c>
      <c r="E166" s="25">
        <v>1</v>
      </c>
      <c r="F166" s="65">
        <v>3.96</v>
      </c>
      <c r="G166" s="22">
        <f t="shared" si="4"/>
        <v>0</v>
      </c>
      <c r="H166" s="25">
        <v>0.17</v>
      </c>
      <c r="I166" s="197">
        <f t="shared" si="5"/>
        <v>0</v>
      </c>
      <c r="IV166" s="228"/>
    </row>
    <row r="167" spans="1:256" s="16" customFormat="1" ht="15" customHeight="1" x14ac:dyDescent="0.25">
      <c r="A167" s="201"/>
      <c r="B167" s="75" t="s">
        <v>730</v>
      </c>
      <c r="C167" s="72" t="s">
        <v>644</v>
      </c>
      <c r="D167" s="23"/>
      <c r="E167" s="25">
        <v>1</v>
      </c>
      <c r="F167" s="65">
        <v>3.91</v>
      </c>
      <c r="G167" s="22">
        <f t="shared" si="4"/>
        <v>0</v>
      </c>
      <c r="H167" s="25">
        <v>0.25</v>
      </c>
      <c r="I167" s="197">
        <f t="shared" si="5"/>
        <v>0</v>
      </c>
      <c r="IV167" s="228"/>
    </row>
    <row r="168" spans="1:256" s="16" customFormat="1" ht="15" customHeight="1" x14ac:dyDescent="0.25">
      <c r="A168" s="201"/>
      <c r="B168" s="75" t="s">
        <v>727</v>
      </c>
      <c r="C168" s="188" t="s">
        <v>634</v>
      </c>
      <c r="D168" s="192">
        <f>D166+D167+D165</f>
        <v>0</v>
      </c>
      <c r="E168" s="25">
        <v>1</v>
      </c>
      <c r="F168" s="65">
        <v>0.06</v>
      </c>
      <c r="G168" s="22">
        <f t="shared" si="4"/>
        <v>0</v>
      </c>
      <c r="H168" s="25">
        <v>0.05</v>
      </c>
      <c r="I168" s="197">
        <f t="shared" si="5"/>
        <v>0</v>
      </c>
      <c r="IV168" s="228"/>
    </row>
    <row r="169" spans="1:256" s="16" customFormat="1" ht="15" customHeight="1" x14ac:dyDescent="0.25">
      <c r="A169" s="201"/>
      <c r="B169" s="75" t="s">
        <v>723</v>
      </c>
      <c r="C169" s="72" t="s">
        <v>616</v>
      </c>
      <c r="D169" s="179"/>
      <c r="E169" s="25">
        <v>1</v>
      </c>
      <c r="F169" s="65">
        <v>2</v>
      </c>
      <c r="G169" s="22">
        <f t="shared" si="4"/>
        <v>0</v>
      </c>
      <c r="H169" s="25">
        <v>0.1</v>
      </c>
      <c r="I169" s="197">
        <f t="shared" si="5"/>
        <v>0</v>
      </c>
      <c r="IV169" s="228"/>
    </row>
    <row r="170" spans="1:256" s="16" customFormat="1" ht="15" customHeight="1" x14ac:dyDescent="0.25">
      <c r="A170" s="201"/>
      <c r="B170" s="75" t="s">
        <v>731</v>
      </c>
      <c r="C170" s="188" t="s">
        <v>617</v>
      </c>
      <c r="D170" s="192">
        <f>D145</f>
        <v>0</v>
      </c>
      <c r="E170" s="25">
        <v>1</v>
      </c>
      <c r="F170" s="65">
        <v>2.61</v>
      </c>
      <c r="G170" s="22">
        <f t="shared" si="4"/>
        <v>0</v>
      </c>
      <c r="H170" s="25">
        <v>0.1</v>
      </c>
      <c r="I170" s="197">
        <f t="shared" si="5"/>
        <v>0</v>
      </c>
      <c r="IV170" s="228"/>
    </row>
    <row r="171" spans="1:256" s="16" customFormat="1" ht="15" customHeight="1" x14ac:dyDescent="0.25">
      <c r="A171" s="201"/>
      <c r="B171" s="75" t="s">
        <v>348</v>
      </c>
      <c r="C171" s="72" t="s">
        <v>73</v>
      </c>
      <c r="D171" s="23"/>
      <c r="E171" s="25">
        <v>5</v>
      </c>
      <c r="F171" s="65">
        <v>0.66</v>
      </c>
      <c r="G171" s="22">
        <f t="shared" si="4"/>
        <v>0</v>
      </c>
      <c r="H171" s="25">
        <v>7.0000000000000007E-2</v>
      </c>
      <c r="I171" s="197">
        <f t="shared" si="5"/>
        <v>0</v>
      </c>
      <c r="IV171" s="228"/>
    </row>
    <row r="172" spans="1:256" s="16" customFormat="1" ht="15" customHeight="1" x14ac:dyDescent="0.25">
      <c r="A172" s="201"/>
      <c r="B172" s="75" t="s">
        <v>347</v>
      </c>
      <c r="C172" s="72" t="s">
        <v>91</v>
      </c>
      <c r="D172" s="23"/>
      <c r="E172" s="25">
        <v>5</v>
      </c>
      <c r="F172" s="65">
        <v>1.04</v>
      </c>
      <c r="G172" s="22">
        <f t="shared" si="4"/>
        <v>0</v>
      </c>
      <c r="H172" s="25">
        <v>0.05</v>
      </c>
      <c r="I172" s="197">
        <f t="shared" si="5"/>
        <v>0</v>
      </c>
      <c r="IV172" s="228"/>
    </row>
    <row r="173" spans="1:256" s="16" customFormat="1" ht="15" customHeight="1" x14ac:dyDescent="0.25">
      <c r="A173" s="201"/>
      <c r="B173" s="75" t="s">
        <v>346</v>
      </c>
      <c r="C173" s="72" t="s">
        <v>92</v>
      </c>
      <c r="D173" s="23"/>
      <c r="E173" s="25">
        <v>5</v>
      </c>
      <c r="F173" s="65">
        <v>1.1299999999999999</v>
      </c>
      <c r="G173" s="22">
        <f t="shared" si="4"/>
        <v>0</v>
      </c>
      <c r="H173" s="25">
        <v>0.05</v>
      </c>
      <c r="I173" s="197">
        <f t="shared" si="5"/>
        <v>0</v>
      </c>
      <c r="IV173" s="228"/>
    </row>
    <row r="174" spans="1:256" s="16" customFormat="1" ht="15" customHeight="1" x14ac:dyDescent="0.25">
      <c r="A174" s="201"/>
      <c r="B174" s="75" t="s">
        <v>637</v>
      </c>
      <c r="C174" s="72" t="s">
        <v>645</v>
      </c>
      <c r="D174" s="23"/>
      <c r="E174" s="25">
        <v>1</v>
      </c>
      <c r="F174" s="65">
        <v>1.01</v>
      </c>
      <c r="G174" s="22">
        <f t="shared" si="4"/>
        <v>0</v>
      </c>
      <c r="H174" s="25">
        <v>0.05</v>
      </c>
      <c r="I174" s="197">
        <f t="shared" si="5"/>
        <v>0</v>
      </c>
      <c r="IV174" s="228"/>
    </row>
    <row r="175" spans="1:256" s="16" customFormat="1" ht="15" customHeight="1" x14ac:dyDescent="0.25">
      <c r="A175" s="201"/>
      <c r="B175" s="75" t="s">
        <v>638</v>
      </c>
      <c r="C175" s="72" t="s">
        <v>646</v>
      </c>
      <c r="D175" s="23"/>
      <c r="E175" s="25">
        <v>1</v>
      </c>
      <c r="F175" s="65">
        <v>1.01</v>
      </c>
      <c r="G175" s="22">
        <f t="shared" si="4"/>
        <v>0</v>
      </c>
      <c r="H175" s="25">
        <v>0.05</v>
      </c>
      <c r="I175" s="197">
        <f t="shared" si="5"/>
        <v>0</v>
      </c>
      <c r="IV175" s="228"/>
    </row>
    <row r="176" spans="1:256" s="16" customFormat="1" ht="15" customHeight="1" x14ac:dyDescent="0.25">
      <c r="A176" s="201"/>
      <c r="B176" s="75" t="s">
        <v>639</v>
      </c>
      <c r="C176" s="72" t="s">
        <v>647</v>
      </c>
      <c r="D176" s="23"/>
      <c r="E176" s="25">
        <v>1</v>
      </c>
      <c r="F176" s="65">
        <v>1.01</v>
      </c>
      <c r="G176" s="22">
        <f t="shared" si="4"/>
        <v>0</v>
      </c>
      <c r="H176" s="25">
        <v>0.05</v>
      </c>
      <c r="I176" s="197">
        <f t="shared" si="5"/>
        <v>0</v>
      </c>
      <c r="IV176" s="228"/>
    </row>
    <row r="177" spans="1:256" s="16" customFormat="1" ht="15" customHeight="1" x14ac:dyDescent="0.25">
      <c r="A177" s="201"/>
      <c r="B177" s="75" t="s">
        <v>345</v>
      </c>
      <c r="C177" s="72" t="s">
        <v>754</v>
      </c>
      <c r="D177" s="23"/>
      <c r="E177" s="25">
        <v>3</v>
      </c>
      <c r="F177" s="65">
        <v>1.51</v>
      </c>
      <c r="G177" s="22">
        <f t="shared" ref="G177:G240" si="6">F177*D177</f>
        <v>0</v>
      </c>
      <c r="H177" s="25">
        <v>0.05</v>
      </c>
      <c r="I177" s="197">
        <f t="shared" si="5"/>
        <v>0</v>
      </c>
      <c r="IV177" s="228"/>
    </row>
    <row r="178" spans="1:256" s="16" customFormat="1" ht="15" customHeight="1" x14ac:dyDescent="0.25">
      <c r="A178" s="201"/>
      <c r="B178" s="75" t="s">
        <v>344</v>
      </c>
      <c r="C178" s="72" t="s">
        <v>755</v>
      </c>
      <c r="D178" s="23"/>
      <c r="E178" s="25">
        <v>3</v>
      </c>
      <c r="F178" s="65">
        <v>1.72</v>
      </c>
      <c r="G178" s="22">
        <f t="shared" si="6"/>
        <v>0</v>
      </c>
      <c r="H178" s="25">
        <v>0.05</v>
      </c>
      <c r="I178" s="197">
        <f t="shared" si="5"/>
        <v>0</v>
      </c>
      <c r="IV178" s="228"/>
    </row>
    <row r="179" spans="1:256" s="16" customFormat="1" ht="15" customHeight="1" x14ac:dyDescent="0.25">
      <c r="A179" s="201"/>
      <c r="B179" s="75" t="s">
        <v>362</v>
      </c>
      <c r="C179" s="72" t="s">
        <v>69</v>
      </c>
      <c r="D179" s="23"/>
      <c r="E179" s="25">
        <v>1</v>
      </c>
      <c r="F179" s="65">
        <v>1.9</v>
      </c>
      <c r="G179" s="22">
        <f t="shared" si="6"/>
        <v>0</v>
      </c>
      <c r="H179" s="25">
        <v>0.06</v>
      </c>
      <c r="I179" s="197">
        <f t="shared" si="5"/>
        <v>0</v>
      </c>
      <c r="IV179" s="228"/>
    </row>
    <row r="180" spans="1:256" s="16" customFormat="1" ht="15" customHeight="1" thickBot="1" x14ac:dyDescent="0.3">
      <c r="A180" s="205"/>
      <c r="B180" s="83" t="s">
        <v>343</v>
      </c>
      <c r="C180" s="77" t="s">
        <v>74</v>
      </c>
      <c r="D180" s="26"/>
      <c r="E180" s="55">
        <v>15</v>
      </c>
      <c r="F180" s="67">
        <v>0.18</v>
      </c>
      <c r="G180" s="27">
        <f t="shared" si="6"/>
        <v>0</v>
      </c>
      <c r="H180" s="55">
        <v>0.02</v>
      </c>
      <c r="I180" s="202">
        <f t="shared" si="5"/>
        <v>0</v>
      </c>
      <c r="IV180" s="228"/>
    </row>
    <row r="181" spans="1:256" s="16" customFormat="1" ht="15" customHeight="1" x14ac:dyDescent="0.2">
      <c r="A181" s="276" t="s">
        <v>436</v>
      </c>
      <c r="B181" s="28" t="s">
        <v>585</v>
      </c>
      <c r="C181" s="130" t="s">
        <v>437</v>
      </c>
      <c r="D181" s="23"/>
      <c r="E181" s="25">
        <v>4</v>
      </c>
      <c r="F181" s="65">
        <v>4.8</v>
      </c>
      <c r="G181" s="22">
        <f t="shared" si="6"/>
        <v>0</v>
      </c>
      <c r="H181" s="25">
        <v>0.05</v>
      </c>
      <c r="I181" s="197">
        <f t="shared" si="5"/>
        <v>0</v>
      </c>
      <c r="IV181" s="228"/>
    </row>
    <row r="182" spans="1:256" s="16" customFormat="1" ht="15" customHeight="1" x14ac:dyDescent="0.2">
      <c r="A182" s="275"/>
      <c r="B182" s="28" t="s">
        <v>586</v>
      </c>
      <c r="C182" s="130" t="s">
        <v>438</v>
      </c>
      <c r="D182" s="23"/>
      <c r="E182" s="25">
        <v>4</v>
      </c>
      <c r="F182" s="65">
        <v>9.68</v>
      </c>
      <c r="G182" s="22">
        <f t="shared" si="6"/>
        <v>0</v>
      </c>
      <c r="H182" s="25">
        <v>0.05</v>
      </c>
      <c r="I182" s="197">
        <f t="shared" si="5"/>
        <v>0</v>
      </c>
      <c r="IV182" s="228"/>
    </row>
    <row r="183" spans="1:256" s="16" customFormat="1" ht="15" customHeight="1" x14ac:dyDescent="0.2">
      <c r="A183" s="275"/>
      <c r="B183" s="29" t="s">
        <v>587</v>
      </c>
      <c r="C183" s="79" t="s">
        <v>439</v>
      </c>
      <c r="D183" s="23"/>
      <c r="E183" s="25">
        <v>4</v>
      </c>
      <c r="F183" s="65">
        <v>9.68</v>
      </c>
      <c r="G183" s="22">
        <f t="shared" si="6"/>
        <v>0</v>
      </c>
      <c r="H183" s="25">
        <v>0.05</v>
      </c>
      <c r="I183" s="197">
        <f t="shared" si="5"/>
        <v>0</v>
      </c>
      <c r="IV183" s="228"/>
    </row>
    <row r="184" spans="1:256" s="16" customFormat="1" ht="15" customHeight="1" x14ac:dyDescent="0.25">
      <c r="A184" s="201"/>
      <c r="B184" s="30" t="s">
        <v>588</v>
      </c>
      <c r="C184" s="78" t="s">
        <v>440</v>
      </c>
      <c r="D184" s="23"/>
      <c r="E184" s="25">
        <v>4</v>
      </c>
      <c r="F184" s="65">
        <v>9.86</v>
      </c>
      <c r="G184" s="22">
        <f t="shared" si="6"/>
        <v>0</v>
      </c>
      <c r="H184" s="25">
        <v>0.05</v>
      </c>
      <c r="I184" s="197">
        <f t="shared" si="5"/>
        <v>0</v>
      </c>
      <c r="IV184" s="228"/>
    </row>
    <row r="185" spans="1:256" s="16" customFormat="1" ht="15" customHeight="1" x14ac:dyDescent="0.25">
      <c r="A185" s="201"/>
      <c r="B185" s="135" t="s">
        <v>472</v>
      </c>
      <c r="C185" s="134" t="s">
        <v>441</v>
      </c>
      <c r="D185" s="23"/>
      <c r="E185" s="25">
        <v>1</v>
      </c>
      <c r="F185" s="65">
        <v>6.07</v>
      </c>
      <c r="G185" s="22">
        <f t="shared" si="6"/>
        <v>0</v>
      </c>
      <c r="H185" s="25">
        <v>0.1</v>
      </c>
      <c r="I185" s="197">
        <f t="shared" si="5"/>
        <v>0</v>
      </c>
      <c r="IV185" s="228"/>
    </row>
    <row r="186" spans="1:256" s="16" customFormat="1" ht="15" customHeight="1" x14ac:dyDescent="0.25">
      <c r="A186" s="201"/>
      <c r="B186" s="128" t="s">
        <v>473</v>
      </c>
      <c r="C186" s="82" t="s">
        <v>442</v>
      </c>
      <c r="D186" s="23"/>
      <c r="E186" s="25">
        <v>1</v>
      </c>
      <c r="F186" s="65">
        <v>9.5</v>
      </c>
      <c r="G186" s="22">
        <f t="shared" si="6"/>
        <v>0</v>
      </c>
      <c r="H186" s="25">
        <v>0.1</v>
      </c>
      <c r="I186" s="197">
        <f t="shared" si="5"/>
        <v>0</v>
      </c>
      <c r="IV186" s="228"/>
    </row>
    <row r="187" spans="1:256" s="16" customFormat="1" ht="15" customHeight="1" x14ac:dyDescent="0.25">
      <c r="A187" s="201"/>
      <c r="B187" s="128" t="s">
        <v>474</v>
      </c>
      <c r="C187" s="82" t="s">
        <v>443</v>
      </c>
      <c r="D187" s="23"/>
      <c r="E187" s="25">
        <v>1</v>
      </c>
      <c r="F187" s="65">
        <v>3.73</v>
      </c>
      <c r="G187" s="22">
        <f t="shared" si="6"/>
        <v>0</v>
      </c>
      <c r="H187" s="25">
        <v>0.06</v>
      </c>
      <c r="I187" s="197">
        <f t="shared" si="5"/>
        <v>0</v>
      </c>
      <c r="IV187" s="228"/>
    </row>
    <row r="188" spans="1:256" s="16" customFormat="1" ht="15" customHeight="1" x14ac:dyDescent="0.25">
      <c r="A188" s="201"/>
      <c r="B188" s="128" t="s">
        <v>475</v>
      </c>
      <c r="C188" s="136" t="s">
        <v>444</v>
      </c>
      <c r="D188" s="23"/>
      <c r="E188" s="25">
        <v>1</v>
      </c>
      <c r="F188" s="65">
        <v>1.77</v>
      </c>
      <c r="G188" s="22">
        <f t="shared" si="6"/>
        <v>0</v>
      </c>
      <c r="H188" s="25">
        <v>0.06</v>
      </c>
      <c r="I188" s="197">
        <f t="shared" si="5"/>
        <v>0</v>
      </c>
      <c r="IV188" s="228"/>
    </row>
    <row r="189" spans="1:256" s="16" customFormat="1" ht="15" customHeight="1" x14ac:dyDescent="0.25">
      <c r="A189" s="201"/>
      <c r="B189" s="128" t="s">
        <v>476</v>
      </c>
      <c r="C189" s="82" t="s">
        <v>445</v>
      </c>
      <c r="D189" s="23"/>
      <c r="E189" s="25">
        <v>1</v>
      </c>
      <c r="F189" s="65">
        <v>2.65</v>
      </c>
      <c r="G189" s="22">
        <f t="shared" si="6"/>
        <v>0</v>
      </c>
      <c r="H189" s="25">
        <v>0.09</v>
      </c>
      <c r="I189" s="197">
        <f t="shared" si="5"/>
        <v>0</v>
      </c>
      <c r="IV189" s="228"/>
    </row>
    <row r="190" spans="1:256" s="16" customFormat="1" ht="15" customHeight="1" x14ac:dyDescent="0.25">
      <c r="A190" s="201"/>
      <c r="B190" s="138" t="s">
        <v>673</v>
      </c>
      <c r="C190" s="136" t="s">
        <v>674</v>
      </c>
      <c r="D190" s="23"/>
      <c r="E190" s="25">
        <v>1</v>
      </c>
      <c r="F190" s="25">
        <v>3.46</v>
      </c>
      <c r="G190" s="22">
        <f t="shared" si="6"/>
        <v>0</v>
      </c>
      <c r="H190" s="64">
        <v>0.09</v>
      </c>
      <c r="I190" s="197">
        <f t="shared" si="5"/>
        <v>0</v>
      </c>
      <c r="IV190" s="228"/>
    </row>
    <row r="191" spans="1:256" s="16" customFormat="1" ht="15" customHeight="1" x14ac:dyDescent="0.25">
      <c r="A191" s="201"/>
      <c r="B191" s="138" t="s">
        <v>477</v>
      </c>
      <c r="C191" s="136" t="s">
        <v>446</v>
      </c>
      <c r="D191" s="23"/>
      <c r="E191" s="25">
        <v>1</v>
      </c>
      <c r="F191" s="65">
        <v>2.54</v>
      </c>
      <c r="G191" s="22">
        <f t="shared" si="6"/>
        <v>0</v>
      </c>
      <c r="H191" s="25">
        <v>0.05</v>
      </c>
      <c r="I191" s="197">
        <f t="shared" si="5"/>
        <v>0</v>
      </c>
      <c r="IV191" s="228"/>
    </row>
    <row r="192" spans="1:256" s="16" customFormat="1" ht="15" customHeight="1" x14ac:dyDescent="0.25">
      <c r="A192" s="201"/>
      <c r="B192" s="138" t="s">
        <v>478</v>
      </c>
      <c r="C192" s="136" t="s">
        <v>447</v>
      </c>
      <c r="D192" s="23"/>
      <c r="E192" s="25">
        <v>1</v>
      </c>
      <c r="F192" s="65">
        <v>2.79</v>
      </c>
      <c r="G192" s="22">
        <f t="shared" si="6"/>
        <v>0</v>
      </c>
      <c r="H192" s="25">
        <v>0.05</v>
      </c>
      <c r="I192" s="197">
        <f t="shared" si="5"/>
        <v>0</v>
      </c>
      <c r="IV192" s="228"/>
    </row>
    <row r="193" spans="1:256" s="16" customFormat="1" ht="15" customHeight="1" x14ac:dyDescent="0.25">
      <c r="A193" s="201"/>
      <c r="B193" s="138" t="s">
        <v>479</v>
      </c>
      <c r="C193" s="136" t="s">
        <v>448</v>
      </c>
      <c r="D193" s="23"/>
      <c r="E193" s="25">
        <v>1</v>
      </c>
      <c r="F193" s="65">
        <v>2.35</v>
      </c>
      <c r="G193" s="22">
        <f t="shared" si="6"/>
        <v>0</v>
      </c>
      <c r="H193" s="25">
        <v>0.17</v>
      </c>
      <c r="I193" s="197">
        <f t="shared" si="5"/>
        <v>0</v>
      </c>
      <c r="IV193" s="228"/>
    </row>
    <row r="194" spans="1:256" s="16" customFormat="1" ht="15" customHeight="1" x14ac:dyDescent="0.25">
      <c r="A194" s="201"/>
      <c r="B194" s="138" t="s">
        <v>480</v>
      </c>
      <c r="C194" s="136" t="s">
        <v>449</v>
      </c>
      <c r="D194" s="23"/>
      <c r="E194" s="25">
        <v>1</v>
      </c>
      <c r="F194" s="65">
        <v>2.78</v>
      </c>
      <c r="G194" s="22">
        <f t="shared" si="6"/>
        <v>0</v>
      </c>
      <c r="H194" s="25">
        <v>0.17</v>
      </c>
      <c r="I194" s="197">
        <f t="shared" si="5"/>
        <v>0</v>
      </c>
      <c r="IV194" s="228"/>
    </row>
    <row r="195" spans="1:256" s="16" customFormat="1" ht="15" customHeight="1" x14ac:dyDescent="0.25">
      <c r="A195" s="201"/>
      <c r="B195" s="138" t="s">
        <v>481</v>
      </c>
      <c r="C195" s="136" t="s">
        <v>450</v>
      </c>
      <c r="D195" s="23"/>
      <c r="E195" s="25">
        <v>1</v>
      </c>
      <c r="F195" s="65">
        <v>1.59</v>
      </c>
      <c r="G195" s="22">
        <f t="shared" si="6"/>
        <v>0</v>
      </c>
      <c r="H195" s="25">
        <v>0.06</v>
      </c>
      <c r="I195" s="197">
        <f t="shared" si="5"/>
        <v>0</v>
      </c>
      <c r="IV195" s="228"/>
    </row>
    <row r="196" spans="1:256" s="16" customFormat="1" ht="15" customHeight="1" x14ac:dyDescent="0.25">
      <c r="A196" s="201"/>
      <c r="B196" s="81" t="s">
        <v>482</v>
      </c>
      <c r="C196" s="136" t="s">
        <v>451</v>
      </c>
      <c r="D196" s="23"/>
      <c r="E196" s="25">
        <v>1</v>
      </c>
      <c r="F196" s="65">
        <v>2.92</v>
      </c>
      <c r="G196" s="22">
        <f t="shared" si="6"/>
        <v>0</v>
      </c>
      <c r="H196" s="25">
        <v>0.17</v>
      </c>
      <c r="I196" s="197">
        <f t="shared" si="5"/>
        <v>0</v>
      </c>
      <c r="IV196" s="228"/>
    </row>
    <row r="197" spans="1:256" s="16" customFormat="1" ht="15" customHeight="1" x14ac:dyDescent="0.25">
      <c r="A197" s="201"/>
      <c r="B197" s="81" t="s">
        <v>483</v>
      </c>
      <c r="C197" s="136" t="s">
        <v>452</v>
      </c>
      <c r="D197" s="23"/>
      <c r="E197" s="25">
        <v>1</v>
      </c>
      <c r="F197" s="65">
        <v>2.93</v>
      </c>
      <c r="G197" s="22">
        <f t="shared" si="6"/>
        <v>0</v>
      </c>
      <c r="H197" s="25">
        <v>0.17</v>
      </c>
      <c r="I197" s="197">
        <f t="shared" si="5"/>
        <v>0</v>
      </c>
      <c r="IV197" s="228"/>
    </row>
    <row r="198" spans="1:256" s="16" customFormat="1" ht="15" customHeight="1" x14ac:dyDescent="0.25">
      <c r="A198" s="201"/>
      <c r="B198" s="81" t="s">
        <v>484</v>
      </c>
      <c r="C198" s="136" t="s">
        <v>453</v>
      </c>
      <c r="D198" s="23"/>
      <c r="E198" s="25">
        <v>1</v>
      </c>
      <c r="F198" s="65">
        <v>1.67</v>
      </c>
      <c r="G198" s="22">
        <f t="shared" si="6"/>
        <v>0</v>
      </c>
      <c r="H198" s="25">
        <v>0.17</v>
      </c>
      <c r="I198" s="197">
        <f t="shared" si="5"/>
        <v>0</v>
      </c>
      <c r="IV198" s="228"/>
    </row>
    <row r="199" spans="1:256" s="16" customFormat="1" ht="15" customHeight="1" x14ac:dyDescent="0.25">
      <c r="A199" s="201"/>
      <c r="B199" s="81" t="s">
        <v>485</v>
      </c>
      <c r="C199" s="136" t="s">
        <v>454</v>
      </c>
      <c r="D199" s="23"/>
      <c r="E199" s="25">
        <v>1</v>
      </c>
      <c r="F199" s="65">
        <v>1.68</v>
      </c>
      <c r="G199" s="22">
        <f t="shared" si="6"/>
        <v>0</v>
      </c>
      <c r="H199" s="25">
        <v>0.17</v>
      </c>
      <c r="I199" s="197">
        <f t="shared" si="5"/>
        <v>0</v>
      </c>
      <c r="IV199" s="228"/>
    </row>
    <row r="200" spans="1:256" s="16" customFormat="1" ht="15" customHeight="1" x14ac:dyDescent="0.25">
      <c r="A200" s="201"/>
      <c r="B200" s="139" t="s">
        <v>486</v>
      </c>
      <c r="C200" s="136" t="s">
        <v>455</v>
      </c>
      <c r="D200" s="23"/>
      <c r="E200" s="25">
        <v>1</v>
      </c>
      <c r="F200" s="65">
        <v>1.7</v>
      </c>
      <c r="G200" s="22">
        <f t="shared" si="6"/>
        <v>0</v>
      </c>
      <c r="H200" s="25">
        <v>0.06</v>
      </c>
      <c r="I200" s="197">
        <f t="shared" si="5"/>
        <v>0</v>
      </c>
      <c r="IV200" s="228"/>
    </row>
    <row r="201" spans="1:256" s="16" customFormat="1" ht="15" customHeight="1" x14ac:dyDescent="0.25">
      <c r="A201" s="201"/>
      <c r="B201" s="138" t="s">
        <v>487</v>
      </c>
      <c r="C201" s="136" t="s">
        <v>456</v>
      </c>
      <c r="D201" s="23"/>
      <c r="E201" s="25">
        <v>1</v>
      </c>
      <c r="F201" s="65">
        <v>2.87</v>
      </c>
      <c r="G201" s="22">
        <f t="shared" si="6"/>
        <v>0</v>
      </c>
      <c r="H201" s="25">
        <v>0.2</v>
      </c>
      <c r="I201" s="197">
        <f t="shared" si="5"/>
        <v>0</v>
      </c>
      <c r="IV201" s="228"/>
    </row>
    <row r="202" spans="1:256" s="16" customFormat="1" ht="15" customHeight="1" x14ac:dyDescent="0.25">
      <c r="A202" s="201"/>
      <c r="B202" s="138" t="s">
        <v>488</v>
      </c>
      <c r="C202" s="136" t="s">
        <v>457</v>
      </c>
      <c r="D202" s="23"/>
      <c r="E202" s="25">
        <v>1</v>
      </c>
      <c r="F202" s="65">
        <v>2.9</v>
      </c>
      <c r="G202" s="22">
        <f t="shared" si="6"/>
        <v>0</v>
      </c>
      <c r="H202" s="25">
        <v>0.2</v>
      </c>
      <c r="I202" s="197">
        <f t="shared" si="5"/>
        <v>0</v>
      </c>
      <c r="IV202" s="228"/>
    </row>
    <row r="203" spans="1:256" s="16" customFormat="1" ht="15" customHeight="1" x14ac:dyDescent="0.25">
      <c r="A203" s="201"/>
      <c r="B203" s="139" t="s">
        <v>489</v>
      </c>
      <c r="C203" s="136" t="s">
        <v>458</v>
      </c>
      <c r="D203" s="23"/>
      <c r="E203" s="25">
        <v>1</v>
      </c>
      <c r="F203" s="65">
        <v>2.83</v>
      </c>
      <c r="G203" s="22">
        <f t="shared" si="6"/>
        <v>0</v>
      </c>
      <c r="H203" s="25">
        <v>0.17</v>
      </c>
      <c r="I203" s="197">
        <f t="shared" si="5"/>
        <v>0</v>
      </c>
      <c r="IV203" s="228"/>
    </row>
    <row r="204" spans="1:256" s="16" customFormat="1" ht="15" customHeight="1" x14ac:dyDescent="0.25">
      <c r="A204" s="201"/>
      <c r="B204" s="139" t="s">
        <v>490</v>
      </c>
      <c r="C204" s="136" t="s">
        <v>459</v>
      </c>
      <c r="D204" s="23"/>
      <c r="E204" s="25">
        <v>1</v>
      </c>
      <c r="F204" s="65">
        <v>2.84</v>
      </c>
      <c r="G204" s="22">
        <f t="shared" si="6"/>
        <v>0</v>
      </c>
      <c r="H204" s="25">
        <v>0.17</v>
      </c>
      <c r="I204" s="197">
        <f t="shared" si="5"/>
        <v>0</v>
      </c>
      <c r="IV204" s="228"/>
    </row>
    <row r="205" spans="1:256" s="16" customFormat="1" ht="15" customHeight="1" x14ac:dyDescent="0.25">
      <c r="A205" s="201"/>
      <c r="B205" s="138" t="s">
        <v>491</v>
      </c>
      <c r="C205" s="136" t="s">
        <v>460</v>
      </c>
      <c r="D205" s="23"/>
      <c r="E205" s="25">
        <v>1</v>
      </c>
      <c r="F205" s="65">
        <v>0.93</v>
      </c>
      <c r="G205" s="22">
        <f t="shared" si="6"/>
        <v>0</v>
      </c>
      <c r="H205" s="25">
        <v>0.05</v>
      </c>
      <c r="I205" s="197">
        <f t="shared" si="5"/>
        <v>0</v>
      </c>
      <c r="IV205" s="228"/>
    </row>
    <row r="206" spans="1:256" s="16" customFormat="1" ht="15" customHeight="1" x14ac:dyDescent="0.25">
      <c r="A206" s="201"/>
      <c r="B206" s="138" t="s">
        <v>492</v>
      </c>
      <c r="C206" s="136" t="s">
        <v>461</v>
      </c>
      <c r="D206" s="23"/>
      <c r="E206" s="25">
        <v>1</v>
      </c>
      <c r="F206" s="65">
        <v>0.34</v>
      </c>
      <c r="G206" s="22">
        <f t="shared" si="6"/>
        <v>0</v>
      </c>
      <c r="H206" s="25">
        <v>7.0000000000000007E-2</v>
      </c>
      <c r="I206" s="197">
        <f t="shared" si="5"/>
        <v>0</v>
      </c>
      <c r="IV206" s="228"/>
    </row>
    <row r="207" spans="1:256" s="16" customFormat="1" ht="15" customHeight="1" x14ac:dyDescent="0.25">
      <c r="A207" s="201"/>
      <c r="B207" s="138" t="s">
        <v>493</v>
      </c>
      <c r="C207" s="136" t="s">
        <v>462</v>
      </c>
      <c r="D207" s="23"/>
      <c r="E207" s="25">
        <v>1</v>
      </c>
      <c r="F207" s="65">
        <v>0.52</v>
      </c>
      <c r="G207" s="22">
        <f t="shared" si="6"/>
        <v>0</v>
      </c>
      <c r="H207" s="25">
        <v>0.05</v>
      </c>
      <c r="I207" s="197">
        <f t="shared" ref="I207:I270" si="7">H207*D207</f>
        <v>0</v>
      </c>
      <c r="IV207" s="228"/>
    </row>
    <row r="208" spans="1:256" s="16" customFormat="1" ht="15" customHeight="1" x14ac:dyDescent="0.25">
      <c r="A208" s="201"/>
      <c r="B208" s="138" t="s">
        <v>494</v>
      </c>
      <c r="C208" s="136" t="s">
        <v>463</v>
      </c>
      <c r="D208" s="23"/>
      <c r="E208" s="25">
        <v>1</v>
      </c>
      <c r="F208" s="65">
        <v>0.56000000000000005</v>
      </c>
      <c r="G208" s="22">
        <f t="shared" si="6"/>
        <v>0</v>
      </c>
      <c r="H208" s="25">
        <v>0.05</v>
      </c>
      <c r="I208" s="197">
        <f t="shared" si="7"/>
        <v>0</v>
      </c>
      <c r="IV208" s="228"/>
    </row>
    <row r="209" spans="1:256" s="16" customFormat="1" ht="15" customHeight="1" x14ac:dyDescent="0.25">
      <c r="A209" s="201"/>
      <c r="B209" s="138" t="s">
        <v>495</v>
      </c>
      <c r="C209" s="136" t="s">
        <v>464</v>
      </c>
      <c r="D209" s="23"/>
      <c r="E209" s="25">
        <v>1</v>
      </c>
      <c r="F209" s="65">
        <v>0.7</v>
      </c>
      <c r="G209" s="22">
        <f t="shared" si="6"/>
        <v>0</v>
      </c>
      <c r="H209" s="25">
        <v>0.06</v>
      </c>
      <c r="I209" s="197">
        <f t="shared" si="7"/>
        <v>0</v>
      </c>
      <c r="IV209" s="228"/>
    </row>
    <row r="210" spans="1:256" s="16" customFormat="1" ht="15" customHeight="1" x14ac:dyDescent="0.25">
      <c r="A210" s="201"/>
      <c r="B210" s="138" t="s">
        <v>648</v>
      </c>
      <c r="C210" s="136" t="s">
        <v>649</v>
      </c>
      <c r="D210" s="23"/>
      <c r="E210" s="25">
        <v>1</v>
      </c>
      <c r="F210" s="65">
        <v>0.45</v>
      </c>
      <c r="G210" s="22">
        <f t="shared" si="6"/>
        <v>0</v>
      </c>
      <c r="H210" s="25">
        <v>0.06</v>
      </c>
      <c r="I210" s="197">
        <f t="shared" si="7"/>
        <v>0</v>
      </c>
      <c r="IV210" s="228"/>
    </row>
    <row r="211" spans="1:256" s="16" customFormat="1" ht="15" customHeight="1" x14ac:dyDescent="0.25">
      <c r="A211" s="201"/>
      <c r="B211" s="138" t="s">
        <v>496</v>
      </c>
      <c r="C211" s="136" t="s">
        <v>465</v>
      </c>
      <c r="D211" s="23"/>
      <c r="E211" s="25">
        <v>1</v>
      </c>
      <c r="F211" s="65">
        <v>1.1499999999999999</v>
      </c>
      <c r="G211" s="22">
        <f t="shared" si="6"/>
        <v>0</v>
      </c>
      <c r="H211" s="25">
        <v>0.06</v>
      </c>
      <c r="I211" s="197">
        <f t="shared" si="7"/>
        <v>0</v>
      </c>
      <c r="IV211" s="228"/>
    </row>
    <row r="212" spans="1:256" s="16" customFormat="1" ht="15" customHeight="1" x14ac:dyDescent="0.25">
      <c r="A212" s="201"/>
      <c r="B212" s="81" t="s">
        <v>497</v>
      </c>
      <c r="C212" s="136" t="s">
        <v>466</v>
      </c>
      <c r="D212" s="23"/>
      <c r="E212" s="25">
        <v>1</v>
      </c>
      <c r="F212" s="65">
        <v>1.07</v>
      </c>
      <c r="G212" s="22">
        <f t="shared" si="6"/>
        <v>0</v>
      </c>
      <c r="H212" s="25">
        <v>0.05</v>
      </c>
      <c r="I212" s="197">
        <f t="shared" si="7"/>
        <v>0</v>
      </c>
      <c r="IV212" s="228"/>
    </row>
    <row r="213" spans="1:256" s="16" customFormat="1" ht="15" customHeight="1" x14ac:dyDescent="0.25">
      <c r="A213" s="201"/>
      <c r="B213" s="138" t="s">
        <v>498</v>
      </c>
      <c r="C213" s="136" t="s">
        <v>467</v>
      </c>
      <c r="D213" s="23"/>
      <c r="E213" s="25">
        <v>1</v>
      </c>
      <c r="F213" s="65">
        <v>1.65</v>
      </c>
      <c r="G213" s="22">
        <f t="shared" si="6"/>
        <v>0</v>
      </c>
      <c r="H213" s="25">
        <v>0.06</v>
      </c>
      <c r="I213" s="197">
        <f t="shared" si="7"/>
        <v>0</v>
      </c>
      <c r="IV213" s="228"/>
    </row>
    <row r="214" spans="1:256" s="16" customFormat="1" ht="15" customHeight="1" x14ac:dyDescent="0.25">
      <c r="A214" s="201"/>
      <c r="B214" s="138" t="s">
        <v>499</v>
      </c>
      <c r="C214" s="136" t="s">
        <v>468</v>
      </c>
      <c r="D214" s="23"/>
      <c r="E214" s="25">
        <v>1</v>
      </c>
      <c r="F214" s="65">
        <v>0.5</v>
      </c>
      <c r="G214" s="22">
        <f t="shared" si="6"/>
        <v>0</v>
      </c>
      <c r="H214" s="25">
        <v>7.0000000000000007E-2</v>
      </c>
      <c r="I214" s="197">
        <f t="shared" si="7"/>
        <v>0</v>
      </c>
      <c r="IV214" s="228"/>
    </row>
    <row r="215" spans="1:256" s="16" customFormat="1" ht="15" customHeight="1" x14ac:dyDescent="0.25">
      <c r="A215" s="201"/>
      <c r="B215" s="138" t="s">
        <v>500</v>
      </c>
      <c r="C215" s="136" t="s">
        <v>469</v>
      </c>
      <c r="D215" s="23"/>
      <c r="E215" s="25">
        <v>1</v>
      </c>
      <c r="F215" s="65">
        <v>0.52</v>
      </c>
      <c r="G215" s="22">
        <f t="shared" si="6"/>
        <v>0</v>
      </c>
      <c r="H215" s="25">
        <v>7.0000000000000007E-2</v>
      </c>
      <c r="I215" s="197">
        <f t="shared" si="7"/>
        <v>0</v>
      </c>
      <c r="IV215" s="228"/>
    </row>
    <row r="216" spans="1:256" s="16" customFormat="1" ht="15" customHeight="1" x14ac:dyDescent="0.25">
      <c r="A216" s="201"/>
      <c r="B216" s="138" t="s">
        <v>501</v>
      </c>
      <c r="C216" s="136" t="s">
        <v>470</v>
      </c>
      <c r="D216" s="23"/>
      <c r="E216" s="25">
        <v>1</v>
      </c>
      <c r="F216" s="65">
        <v>0.32</v>
      </c>
      <c r="G216" s="22">
        <f t="shared" si="6"/>
        <v>0</v>
      </c>
      <c r="H216" s="25">
        <v>7.0000000000000007E-2</v>
      </c>
      <c r="I216" s="197">
        <f t="shared" si="7"/>
        <v>0</v>
      </c>
      <c r="IV216" s="228"/>
    </row>
    <row r="217" spans="1:256" s="16" customFormat="1" ht="15" customHeight="1" thickBot="1" x14ac:dyDescent="0.3">
      <c r="A217" s="201"/>
      <c r="B217" s="128" t="s">
        <v>502</v>
      </c>
      <c r="C217" s="136" t="s">
        <v>471</v>
      </c>
      <c r="D217" s="23"/>
      <c r="E217" s="25">
        <v>10</v>
      </c>
      <c r="F217" s="65">
        <v>0.15</v>
      </c>
      <c r="G217" s="22">
        <f t="shared" si="6"/>
        <v>0</v>
      </c>
      <c r="H217" s="25">
        <v>0.02</v>
      </c>
      <c r="I217" s="198">
        <f t="shared" si="7"/>
        <v>0</v>
      </c>
      <c r="IV217" s="228"/>
    </row>
    <row r="218" spans="1:256" s="16" customFormat="1" ht="15" customHeight="1" x14ac:dyDescent="0.2">
      <c r="A218" s="274" t="s">
        <v>115</v>
      </c>
      <c r="B218" s="60" t="s">
        <v>652</v>
      </c>
      <c r="C218" s="131" t="s">
        <v>6</v>
      </c>
      <c r="D218" s="119"/>
      <c r="E218" s="115">
        <v>6</v>
      </c>
      <c r="F218" s="120">
        <v>3.11</v>
      </c>
      <c r="G218" s="116">
        <f t="shared" si="6"/>
        <v>0</v>
      </c>
      <c r="H218" s="115">
        <v>0.05</v>
      </c>
      <c r="I218" s="207">
        <f t="shared" si="7"/>
        <v>0</v>
      </c>
      <c r="IV218" s="228"/>
    </row>
    <row r="219" spans="1:256" s="16" customFormat="1" ht="15" customHeight="1" x14ac:dyDescent="0.2">
      <c r="A219" s="275"/>
      <c r="B219" s="129" t="s">
        <v>153</v>
      </c>
      <c r="C219" s="130" t="s">
        <v>230</v>
      </c>
      <c r="D219" s="23"/>
      <c r="E219" s="25">
        <v>6</v>
      </c>
      <c r="F219" s="65">
        <v>6.22</v>
      </c>
      <c r="G219" s="22">
        <f t="shared" si="6"/>
        <v>0</v>
      </c>
      <c r="H219" s="25">
        <v>0.05</v>
      </c>
      <c r="I219" s="197">
        <f t="shared" si="7"/>
        <v>0</v>
      </c>
      <c r="IV219" s="228"/>
    </row>
    <row r="220" spans="1:256" s="16" customFormat="1" ht="15" customHeight="1" x14ac:dyDescent="0.2">
      <c r="A220" s="275"/>
      <c r="B220" s="29" t="s">
        <v>154</v>
      </c>
      <c r="C220" s="79" t="s">
        <v>233</v>
      </c>
      <c r="D220" s="23"/>
      <c r="E220" s="25">
        <v>6</v>
      </c>
      <c r="F220" s="65">
        <v>6.22</v>
      </c>
      <c r="G220" s="22">
        <f t="shared" si="6"/>
        <v>0</v>
      </c>
      <c r="H220" s="25">
        <v>0.05</v>
      </c>
      <c r="I220" s="197">
        <f t="shared" si="7"/>
        <v>0</v>
      </c>
      <c r="IV220" s="228"/>
    </row>
    <row r="221" spans="1:256" s="16" customFormat="1" ht="15" customHeight="1" x14ac:dyDescent="0.25">
      <c r="A221" s="208"/>
      <c r="B221" s="30" t="s">
        <v>155</v>
      </c>
      <c r="C221" s="78" t="s">
        <v>234</v>
      </c>
      <c r="D221" s="23"/>
      <c r="E221" s="25">
        <v>6</v>
      </c>
      <c r="F221" s="65">
        <v>6.22</v>
      </c>
      <c r="G221" s="22">
        <f t="shared" si="6"/>
        <v>0</v>
      </c>
      <c r="H221" s="25">
        <v>0.05</v>
      </c>
      <c r="I221" s="197">
        <f t="shared" si="7"/>
        <v>0</v>
      </c>
      <c r="IV221" s="228"/>
    </row>
    <row r="222" spans="1:256" s="16" customFormat="1" ht="15" customHeight="1" x14ac:dyDescent="0.25">
      <c r="A222" s="208"/>
      <c r="B222" s="75" t="s">
        <v>342</v>
      </c>
      <c r="C222" s="84" t="s">
        <v>54</v>
      </c>
      <c r="D222" s="23"/>
      <c r="E222" s="25">
        <v>1</v>
      </c>
      <c r="F222" s="65">
        <v>4.57</v>
      </c>
      <c r="G222" s="22">
        <f t="shared" si="6"/>
        <v>0</v>
      </c>
      <c r="H222" s="25">
        <v>0.04</v>
      </c>
      <c r="I222" s="197">
        <f t="shared" si="7"/>
        <v>0</v>
      </c>
      <c r="IV222" s="228"/>
    </row>
    <row r="223" spans="1:256" s="16" customFormat="1" ht="15" customHeight="1" x14ac:dyDescent="0.25">
      <c r="A223" s="201"/>
      <c r="B223" s="75" t="s">
        <v>341</v>
      </c>
      <c r="C223" s="84" t="s">
        <v>55</v>
      </c>
      <c r="D223" s="23"/>
      <c r="E223" s="25">
        <v>1</v>
      </c>
      <c r="F223" s="65">
        <v>7.32</v>
      </c>
      <c r="G223" s="22">
        <f t="shared" si="6"/>
        <v>0</v>
      </c>
      <c r="H223" s="25">
        <v>0.04</v>
      </c>
      <c r="I223" s="197">
        <f t="shared" si="7"/>
        <v>0</v>
      </c>
      <c r="IV223" s="228"/>
    </row>
    <row r="224" spans="1:256" s="16" customFormat="1" ht="15" customHeight="1" x14ac:dyDescent="0.25">
      <c r="A224" s="201"/>
      <c r="B224" s="75" t="s">
        <v>340</v>
      </c>
      <c r="C224" s="84" t="s">
        <v>56</v>
      </c>
      <c r="D224" s="23"/>
      <c r="E224" s="25">
        <v>1</v>
      </c>
      <c r="F224" s="65">
        <v>8.82</v>
      </c>
      <c r="G224" s="22">
        <f t="shared" si="6"/>
        <v>0</v>
      </c>
      <c r="H224" s="25">
        <v>0.04</v>
      </c>
      <c r="I224" s="197">
        <f t="shared" si="7"/>
        <v>0</v>
      </c>
      <c r="IV224" s="228"/>
    </row>
    <row r="225" spans="1:256" s="16" customFormat="1" ht="15" customHeight="1" x14ac:dyDescent="0.25">
      <c r="A225" s="204"/>
      <c r="B225" s="85" t="s">
        <v>339</v>
      </c>
      <c r="C225" s="86" t="s">
        <v>179</v>
      </c>
      <c r="D225" s="23"/>
      <c r="E225" s="25">
        <v>1</v>
      </c>
      <c r="F225" s="65">
        <v>0.4</v>
      </c>
      <c r="G225" s="22">
        <f t="shared" si="6"/>
        <v>0</v>
      </c>
      <c r="H225" s="25">
        <v>0.05</v>
      </c>
      <c r="I225" s="197">
        <f t="shared" si="7"/>
        <v>0</v>
      </c>
      <c r="IV225" s="228"/>
    </row>
    <row r="226" spans="1:256" s="16" customFormat="1" ht="15" customHeight="1" x14ac:dyDescent="0.25">
      <c r="A226" s="201"/>
      <c r="B226" s="87" t="s">
        <v>338</v>
      </c>
      <c r="C226" s="72" t="s">
        <v>140</v>
      </c>
      <c r="D226" s="23"/>
      <c r="E226" s="25">
        <v>1</v>
      </c>
      <c r="F226" s="65">
        <v>1</v>
      </c>
      <c r="G226" s="22">
        <f t="shared" si="6"/>
        <v>0</v>
      </c>
      <c r="H226" s="25">
        <v>0.05</v>
      </c>
      <c r="I226" s="197">
        <f t="shared" si="7"/>
        <v>0</v>
      </c>
      <c r="IV226" s="228"/>
    </row>
    <row r="227" spans="1:256" s="16" customFormat="1" ht="15" customHeight="1" x14ac:dyDescent="0.25">
      <c r="A227" s="201"/>
      <c r="B227" s="75" t="s">
        <v>742</v>
      </c>
      <c r="C227" s="72" t="s">
        <v>743</v>
      </c>
      <c r="D227" s="23"/>
      <c r="E227" s="25">
        <v>2</v>
      </c>
      <c r="F227" s="65">
        <v>3.82</v>
      </c>
      <c r="G227" s="22">
        <f t="shared" si="6"/>
        <v>0</v>
      </c>
      <c r="H227" s="25">
        <v>0.04</v>
      </c>
      <c r="I227" s="197">
        <f t="shared" si="7"/>
        <v>0</v>
      </c>
      <c r="IV227" s="228"/>
    </row>
    <row r="228" spans="1:256" s="16" customFormat="1" ht="15" customHeight="1" x14ac:dyDescent="0.25">
      <c r="A228" s="201"/>
      <c r="B228" s="75" t="s">
        <v>337</v>
      </c>
      <c r="C228" s="72" t="s">
        <v>59</v>
      </c>
      <c r="D228" s="23"/>
      <c r="E228" s="25">
        <v>1</v>
      </c>
      <c r="F228" s="65">
        <v>4</v>
      </c>
      <c r="G228" s="22">
        <f t="shared" si="6"/>
        <v>0</v>
      </c>
      <c r="H228" s="25">
        <v>0.04</v>
      </c>
      <c r="I228" s="197">
        <f t="shared" si="7"/>
        <v>0</v>
      </c>
      <c r="IV228" s="228"/>
    </row>
    <row r="229" spans="1:256" s="16" customFormat="1" ht="15" customHeight="1" x14ac:dyDescent="0.25">
      <c r="A229" s="201"/>
      <c r="B229" s="75" t="s">
        <v>336</v>
      </c>
      <c r="C229" s="72" t="s">
        <v>60</v>
      </c>
      <c r="D229" s="23"/>
      <c r="E229" s="25">
        <v>1</v>
      </c>
      <c r="F229" s="65">
        <v>1.26</v>
      </c>
      <c r="G229" s="22">
        <f t="shared" si="6"/>
        <v>0</v>
      </c>
      <c r="H229" s="25">
        <v>0.2</v>
      </c>
      <c r="I229" s="197">
        <f t="shared" si="7"/>
        <v>0</v>
      </c>
      <c r="IV229" s="228"/>
    </row>
    <row r="230" spans="1:256" s="16" customFormat="1" ht="15" customHeight="1" x14ac:dyDescent="0.25">
      <c r="A230" s="201"/>
      <c r="B230" s="75" t="s">
        <v>335</v>
      </c>
      <c r="C230" s="72" t="s">
        <v>15</v>
      </c>
      <c r="D230" s="23"/>
      <c r="E230" s="25">
        <v>5</v>
      </c>
      <c r="F230" s="65">
        <v>0.71</v>
      </c>
      <c r="G230" s="22">
        <f t="shared" si="6"/>
        <v>0</v>
      </c>
      <c r="H230" s="25">
        <v>0.04</v>
      </c>
      <c r="I230" s="197">
        <f t="shared" si="7"/>
        <v>0</v>
      </c>
      <c r="IV230" s="228"/>
    </row>
    <row r="231" spans="1:256" s="16" customFormat="1" ht="15" customHeight="1" x14ac:dyDescent="0.25">
      <c r="A231" s="201"/>
      <c r="B231" s="75" t="s">
        <v>334</v>
      </c>
      <c r="C231" s="72" t="s">
        <v>8</v>
      </c>
      <c r="D231" s="23"/>
      <c r="E231" s="25">
        <v>2</v>
      </c>
      <c r="F231" s="65">
        <v>1.34</v>
      </c>
      <c r="G231" s="22">
        <f t="shared" si="6"/>
        <v>0</v>
      </c>
      <c r="H231" s="25">
        <v>0.06</v>
      </c>
      <c r="I231" s="197">
        <f t="shared" si="7"/>
        <v>0</v>
      </c>
      <c r="IV231" s="228"/>
    </row>
    <row r="232" spans="1:256" s="16" customFormat="1" ht="15" customHeight="1" x14ac:dyDescent="0.25">
      <c r="A232" s="201"/>
      <c r="B232" s="75" t="s">
        <v>675</v>
      </c>
      <c r="C232" s="72" t="s">
        <v>676</v>
      </c>
      <c r="D232" s="23"/>
      <c r="E232" s="25">
        <v>1</v>
      </c>
      <c r="F232" s="25">
        <v>2.15</v>
      </c>
      <c r="G232" s="22">
        <f t="shared" si="6"/>
        <v>0</v>
      </c>
      <c r="H232" s="64">
        <v>0.06</v>
      </c>
      <c r="I232" s="197">
        <f t="shared" si="7"/>
        <v>0</v>
      </c>
      <c r="IV232" s="228"/>
    </row>
    <row r="233" spans="1:256" s="16" customFormat="1" ht="15" customHeight="1" x14ac:dyDescent="0.25">
      <c r="A233" s="201"/>
      <c r="B233" s="75" t="s">
        <v>333</v>
      </c>
      <c r="C233" s="72" t="s">
        <v>10</v>
      </c>
      <c r="D233" s="23"/>
      <c r="E233" s="25">
        <v>5</v>
      </c>
      <c r="F233" s="65">
        <v>0.76</v>
      </c>
      <c r="G233" s="22">
        <f t="shared" si="6"/>
        <v>0</v>
      </c>
      <c r="H233" s="25">
        <v>0.04</v>
      </c>
      <c r="I233" s="197">
        <f t="shared" si="7"/>
        <v>0</v>
      </c>
      <c r="IV233" s="228"/>
    </row>
    <row r="234" spans="1:256" s="16" customFormat="1" ht="15" customHeight="1" x14ac:dyDescent="0.25">
      <c r="A234" s="201"/>
      <c r="B234" s="75" t="s">
        <v>332</v>
      </c>
      <c r="C234" s="72" t="s">
        <v>13</v>
      </c>
      <c r="D234" s="23"/>
      <c r="E234" s="25">
        <v>5</v>
      </c>
      <c r="F234" s="65">
        <v>0.71</v>
      </c>
      <c r="G234" s="22">
        <f t="shared" si="6"/>
        <v>0</v>
      </c>
      <c r="H234" s="25">
        <v>0.04</v>
      </c>
      <c r="I234" s="197">
        <f t="shared" si="7"/>
        <v>0</v>
      </c>
      <c r="IV234" s="228"/>
    </row>
    <row r="235" spans="1:256" s="16" customFormat="1" ht="15" customHeight="1" x14ac:dyDescent="0.25">
      <c r="A235" s="201"/>
      <c r="B235" s="75" t="s">
        <v>331</v>
      </c>
      <c r="C235" s="72" t="s">
        <v>58</v>
      </c>
      <c r="D235" s="23"/>
      <c r="E235" s="25">
        <v>5</v>
      </c>
      <c r="F235" s="65">
        <v>0.84</v>
      </c>
      <c r="G235" s="22">
        <f t="shared" si="6"/>
        <v>0</v>
      </c>
      <c r="H235" s="25">
        <v>0.04</v>
      </c>
      <c r="I235" s="197">
        <f t="shared" si="7"/>
        <v>0</v>
      </c>
      <c r="IV235" s="228"/>
    </row>
    <row r="236" spans="1:256" s="16" customFormat="1" ht="15" customHeight="1" x14ac:dyDescent="0.25">
      <c r="A236" s="201"/>
      <c r="B236" s="75" t="s">
        <v>330</v>
      </c>
      <c r="C236" s="72" t="s">
        <v>24</v>
      </c>
      <c r="D236" s="23"/>
      <c r="E236" s="25">
        <v>1</v>
      </c>
      <c r="F236" s="65">
        <v>0.4</v>
      </c>
      <c r="G236" s="22">
        <f t="shared" si="6"/>
        <v>0</v>
      </c>
      <c r="H236" s="25">
        <v>0.02</v>
      </c>
      <c r="I236" s="197">
        <f t="shared" si="7"/>
        <v>0</v>
      </c>
      <c r="IV236" s="228"/>
    </row>
    <row r="237" spans="1:256" s="16" customFormat="1" ht="15" customHeight="1" x14ac:dyDescent="0.25">
      <c r="A237" s="201"/>
      <c r="B237" s="88" t="s">
        <v>329</v>
      </c>
      <c r="C237" s="82" t="s">
        <v>175</v>
      </c>
      <c r="D237" s="23"/>
      <c r="E237" s="25">
        <v>1</v>
      </c>
      <c r="F237" s="69">
        <v>1.43</v>
      </c>
      <c r="G237" s="22">
        <f t="shared" si="6"/>
        <v>0</v>
      </c>
      <c r="H237" s="25">
        <v>0.17</v>
      </c>
      <c r="I237" s="197">
        <f t="shared" si="7"/>
        <v>0</v>
      </c>
      <c r="IV237" s="228"/>
    </row>
    <row r="238" spans="1:256" s="16" customFormat="1" ht="15" customHeight="1" x14ac:dyDescent="0.25">
      <c r="A238" s="201"/>
      <c r="B238" s="88" t="s">
        <v>328</v>
      </c>
      <c r="C238" s="82" t="s">
        <v>176</v>
      </c>
      <c r="D238" s="23"/>
      <c r="E238" s="25">
        <v>1</v>
      </c>
      <c r="F238" s="69">
        <v>2.04</v>
      </c>
      <c r="G238" s="22">
        <f t="shared" si="6"/>
        <v>0</v>
      </c>
      <c r="H238" s="25">
        <v>0.17</v>
      </c>
      <c r="I238" s="197">
        <f t="shared" si="7"/>
        <v>0</v>
      </c>
      <c r="IV238" s="228"/>
    </row>
    <row r="239" spans="1:256" s="16" customFormat="1" ht="15" customHeight="1" x14ac:dyDescent="0.25">
      <c r="A239" s="201"/>
      <c r="B239" s="88" t="s">
        <v>327</v>
      </c>
      <c r="C239" s="82" t="s">
        <v>177</v>
      </c>
      <c r="D239" s="23"/>
      <c r="E239" s="25">
        <v>1</v>
      </c>
      <c r="F239" s="69">
        <v>1.79</v>
      </c>
      <c r="G239" s="22">
        <f t="shared" si="6"/>
        <v>0</v>
      </c>
      <c r="H239" s="25">
        <v>0.17</v>
      </c>
      <c r="I239" s="197">
        <f t="shared" si="7"/>
        <v>0</v>
      </c>
      <c r="IV239" s="228"/>
    </row>
    <row r="240" spans="1:256" s="16" customFormat="1" ht="15" customHeight="1" x14ac:dyDescent="0.25">
      <c r="A240" s="201"/>
      <c r="B240" s="88" t="s">
        <v>326</v>
      </c>
      <c r="C240" s="82" t="s">
        <v>178</v>
      </c>
      <c r="D240" s="23"/>
      <c r="E240" s="25">
        <v>1</v>
      </c>
      <c r="F240" s="69">
        <v>1.72</v>
      </c>
      <c r="G240" s="22">
        <f t="shared" si="6"/>
        <v>0</v>
      </c>
      <c r="H240" s="25">
        <v>0.17</v>
      </c>
      <c r="I240" s="197">
        <f t="shared" si="7"/>
        <v>0</v>
      </c>
      <c r="IV240" s="228"/>
    </row>
    <row r="241" spans="1:256" s="16" customFormat="1" ht="15" customHeight="1" x14ac:dyDescent="0.25">
      <c r="A241" s="201"/>
      <c r="B241" s="88" t="s">
        <v>325</v>
      </c>
      <c r="C241" s="82" t="s">
        <v>245</v>
      </c>
      <c r="D241" s="23"/>
      <c r="E241" s="25">
        <v>1</v>
      </c>
      <c r="F241" s="69">
        <v>1.06</v>
      </c>
      <c r="G241" s="22">
        <f t="shared" ref="G241:G304" si="8">F241*D241</f>
        <v>0</v>
      </c>
      <c r="H241" s="25">
        <v>0.17</v>
      </c>
      <c r="I241" s="197">
        <f t="shared" si="7"/>
        <v>0</v>
      </c>
      <c r="IV241" s="228"/>
    </row>
    <row r="242" spans="1:256" s="16" customFormat="1" ht="15" customHeight="1" x14ac:dyDescent="0.25">
      <c r="A242" s="201"/>
      <c r="B242" s="88" t="s">
        <v>324</v>
      </c>
      <c r="C242" s="82" t="s">
        <v>246</v>
      </c>
      <c r="D242" s="23"/>
      <c r="E242" s="25">
        <v>1</v>
      </c>
      <c r="F242" s="69">
        <v>1.1000000000000001</v>
      </c>
      <c r="G242" s="22">
        <f t="shared" si="8"/>
        <v>0</v>
      </c>
      <c r="H242" s="25">
        <v>0.17</v>
      </c>
      <c r="I242" s="197">
        <f t="shared" si="7"/>
        <v>0</v>
      </c>
      <c r="IV242" s="228"/>
    </row>
    <row r="243" spans="1:256" s="16" customFormat="1" ht="15" customHeight="1" x14ac:dyDescent="0.25">
      <c r="A243" s="201"/>
      <c r="B243" s="88" t="s">
        <v>323</v>
      </c>
      <c r="C243" s="82" t="s">
        <v>247</v>
      </c>
      <c r="D243" s="23"/>
      <c r="E243" s="25">
        <v>1</v>
      </c>
      <c r="F243" s="69">
        <v>1.2</v>
      </c>
      <c r="G243" s="22">
        <f t="shared" si="8"/>
        <v>0</v>
      </c>
      <c r="H243" s="25">
        <v>0.17</v>
      </c>
      <c r="I243" s="197">
        <f t="shared" si="7"/>
        <v>0</v>
      </c>
      <c r="IV243" s="228"/>
    </row>
    <row r="244" spans="1:256" s="16" customFormat="1" ht="15" customHeight="1" x14ac:dyDescent="0.25">
      <c r="A244" s="201"/>
      <c r="B244" s="88" t="s">
        <v>322</v>
      </c>
      <c r="C244" s="82" t="s">
        <v>248</v>
      </c>
      <c r="D244" s="23"/>
      <c r="E244" s="25">
        <v>1</v>
      </c>
      <c r="F244" s="69">
        <v>1.3</v>
      </c>
      <c r="G244" s="22">
        <f t="shared" si="8"/>
        <v>0</v>
      </c>
      <c r="H244" s="25">
        <v>0.17</v>
      </c>
      <c r="I244" s="197">
        <f t="shared" si="7"/>
        <v>0</v>
      </c>
      <c r="IV244" s="228"/>
    </row>
    <row r="245" spans="1:256" s="16" customFormat="1" ht="15" customHeight="1" x14ac:dyDescent="0.25">
      <c r="A245" s="201"/>
      <c r="B245" s="88" t="s">
        <v>321</v>
      </c>
      <c r="C245" s="82" t="s">
        <v>264</v>
      </c>
      <c r="D245" s="23"/>
      <c r="E245" s="25">
        <v>1</v>
      </c>
      <c r="F245" s="69">
        <v>2.2200000000000002</v>
      </c>
      <c r="G245" s="22">
        <f t="shared" si="8"/>
        <v>0</v>
      </c>
      <c r="H245" s="25">
        <v>0.17</v>
      </c>
      <c r="I245" s="197">
        <f t="shared" si="7"/>
        <v>0</v>
      </c>
      <c r="IV245" s="228"/>
    </row>
    <row r="246" spans="1:256" s="16" customFormat="1" ht="15" customHeight="1" x14ac:dyDescent="0.25">
      <c r="A246" s="201"/>
      <c r="B246" s="88" t="s">
        <v>320</v>
      </c>
      <c r="C246" s="82" t="s">
        <v>265</v>
      </c>
      <c r="D246" s="23"/>
      <c r="E246" s="25">
        <v>1</v>
      </c>
      <c r="F246" s="69">
        <v>2.4</v>
      </c>
      <c r="G246" s="22">
        <f t="shared" si="8"/>
        <v>0</v>
      </c>
      <c r="H246" s="25">
        <v>0.17</v>
      </c>
      <c r="I246" s="197">
        <f t="shared" si="7"/>
        <v>0</v>
      </c>
      <c r="IV246" s="228"/>
    </row>
    <row r="247" spans="1:256" s="16" customFormat="1" ht="15" customHeight="1" x14ac:dyDescent="0.25">
      <c r="A247" s="201"/>
      <c r="B247" s="88" t="s">
        <v>319</v>
      </c>
      <c r="C247" s="82" t="s">
        <v>756</v>
      </c>
      <c r="D247" s="23"/>
      <c r="E247" s="25">
        <v>1</v>
      </c>
      <c r="F247" s="69">
        <v>1.34</v>
      </c>
      <c r="G247" s="22">
        <f t="shared" si="8"/>
        <v>0</v>
      </c>
      <c r="H247" s="25">
        <v>0.17</v>
      </c>
      <c r="I247" s="197">
        <f t="shared" si="7"/>
        <v>0</v>
      </c>
      <c r="IV247" s="228"/>
    </row>
    <row r="248" spans="1:256" s="16" customFormat="1" ht="15" customHeight="1" x14ac:dyDescent="0.25">
      <c r="A248" s="201"/>
      <c r="B248" s="88" t="s">
        <v>318</v>
      </c>
      <c r="C248" s="82" t="s">
        <v>757</v>
      </c>
      <c r="D248" s="23"/>
      <c r="E248" s="25">
        <v>1</v>
      </c>
      <c r="F248" s="69">
        <v>1.64</v>
      </c>
      <c r="G248" s="22">
        <f t="shared" si="8"/>
        <v>0</v>
      </c>
      <c r="H248" s="25">
        <v>0.17</v>
      </c>
      <c r="I248" s="197">
        <f t="shared" si="7"/>
        <v>0</v>
      </c>
      <c r="IV248" s="228"/>
    </row>
    <row r="249" spans="1:256" s="16" customFormat="1" ht="15" customHeight="1" x14ac:dyDescent="0.25">
      <c r="A249" s="201"/>
      <c r="B249" s="88" t="s">
        <v>317</v>
      </c>
      <c r="C249" s="82" t="s">
        <v>758</v>
      </c>
      <c r="D249" s="23"/>
      <c r="E249" s="25">
        <v>1</v>
      </c>
      <c r="F249" s="69">
        <v>1.96</v>
      </c>
      <c r="G249" s="22">
        <f t="shared" si="8"/>
        <v>0</v>
      </c>
      <c r="H249" s="25">
        <v>0.17</v>
      </c>
      <c r="I249" s="197">
        <f t="shared" si="7"/>
        <v>0</v>
      </c>
      <c r="IV249" s="228"/>
    </row>
    <row r="250" spans="1:256" s="16" customFormat="1" ht="15" customHeight="1" x14ac:dyDescent="0.25">
      <c r="A250" s="201"/>
      <c r="B250" s="88" t="s">
        <v>316</v>
      </c>
      <c r="C250" s="82" t="s">
        <v>759</v>
      </c>
      <c r="D250" s="23"/>
      <c r="E250" s="25">
        <v>1</v>
      </c>
      <c r="F250" s="69">
        <v>1.71</v>
      </c>
      <c r="G250" s="22">
        <f t="shared" si="8"/>
        <v>0</v>
      </c>
      <c r="H250" s="25">
        <v>0.17</v>
      </c>
      <c r="I250" s="197">
        <f t="shared" si="7"/>
        <v>0</v>
      </c>
      <c r="IV250" s="228"/>
    </row>
    <row r="251" spans="1:256" s="16" customFormat="1" ht="15" customHeight="1" x14ac:dyDescent="0.25">
      <c r="A251" s="201"/>
      <c r="B251" s="75" t="s">
        <v>315</v>
      </c>
      <c r="C251" s="72" t="s">
        <v>62</v>
      </c>
      <c r="D251" s="23"/>
      <c r="E251" s="25">
        <v>1</v>
      </c>
      <c r="F251" s="65">
        <v>0.51</v>
      </c>
      <c r="G251" s="22">
        <f t="shared" si="8"/>
        <v>0</v>
      </c>
      <c r="H251" s="25">
        <v>0.17</v>
      </c>
      <c r="I251" s="197">
        <f t="shared" si="7"/>
        <v>0</v>
      </c>
      <c r="IV251" s="228"/>
    </row>
    <row r="252" spans="1:256" s="16" customFormat="1" ht="15" customHeight="1" x14ac:dyDescent="0.25">
      <c r="A252" s="201"/>
      <c r="B252" s="75" t="s">
        <v>314</v>
      </c>
      <c r="C252" s="72" t="s">
        <v>22</v>
      </c>
      <c r="D252" s="23"/>
      <c r="E252" s="25">
        <v>1</v>
      </c>
      <c r="F252" s="65">
        <v>0.97</v>
      </c>
      <c r="G252" s="22">
        <f t="shared" si="8"/>
        <v>0</v>
      </c>
      <c r="H252" s="25">
        <v>0.17</v>
      </c>
      <c r="I252" s="197">
        <f t="shared" si="7"/>
        <v>0</v>
      </c>
      <c r="IV252" s="228"/>
    </row>
    <row r="253" spans="1:256" s="16" customFormat="1" ht="15" customHeight="1" x14ac:dyDescent="0.25">
      <c r="A253" s="201"/>
      <c r="B253" s="75" t="s">
        <v>313</v>
      </c>
      <c r="C253" s="72" t="s">
        <v>84</v>
      </c>
      <c r="D253" s="23"/>
      <c r="E253" s="25">
        <v>1</v>
      </c>
      <c r="F253" s="65">
        <v>1.36</v>
      </c>
      <c r="G253" s="22">
        <f t="shared" si="8"/>
        <v>0</v>
      </c>
      <c r="H253" s="25">
        <v>0.17</v>
      </c>
      <c r="I253" s="197">
        <f t="shared" si="7"/>
        <v>0</v>
      </c>
      <c r="IV253" s="228"/>
    </row>
    <row r="254" spans="1:256" s="16" customFormat="1" ht="15" customHeight="1" x14ac:dyDescent="0.25">
      <c r="A254" s="201"/>
      <c r="B254" s="75" t="s">
        <v>312</v>
      </c>
      <c r="C254" s="72" t="s">
        <v>129</v>
      </c>
      <c r="D254" s="23"/>
      <c r="E254" s="25">
        <v>1</v>
      </c>
      <c r="F254" s="65">
        <v>3.11</v>
      </c>
      <c r="G254" s="22">
        <f t="shared" si="8"/>
        <v>0</v>
      </c>
      <c r="H254" s="25">
        <v>0.17</v>
      </c>
      <c r="I254" s="197">
        <f t="shared" si="7"/>
        <v>0</v>
      </c>
      <c r="IV254" s="228"/>
    </row>
    <row r="255" spans="1:256" s="16" customFormat="1" ht="15" customHeight="1" x14ac:dyDescent="0.25">
      <c r="A255" s="201"/>
      <c r="B255" s="75" t="s">
        <v>311</v>
      </c>
      <c r="C255" s="72" t="s">
        <v>89</v>
      </c>
      <c r="D255" s="23"/>
      <c r="E255" s="25">
        <v>1</v>
      </c>
      <c r="F255" s="65">
        <v>0.31</v>
      </c>
      <c r="G255" s="22">
        <f t="shared" si="8"/>
        <v>0</v>
      </c>
      <c r="H255" s="25">
        <v>0.17</v>
      </c>
      <c r="I255" s="197">
        <f t="shared" si="7"/>
        <v>0</v>
      </c>
      <c r="IV255" s="228"/>
    </row>
    <row r="256" spans="1:256" s="16" customFormat="1" ht="15" customHeight="1" x14ac:dyDescent="0.25">
      <c r="A256" s="201"/>
      <c r="B256" s="75" t="s">
        <v>310</v>
      </c>
      <c r="C256" s="72" t="s">
        <v>90</v>
      </c>
      <c r="D256" s="23"/>
      <c r="E256" s="25">
        <v>1</v>
      </c>
      <c r="F256" s="65">
        <v>0.38</v>
      </c>
      <c r="G256" s="22">
        <f t="shared" si="8"/>
        <v>0</v>
      </c>
      <c r="H256" s="25">
        <v>0.17</v>
      </c>
      <c r="I256" s="197">
        <f t="shared" si="7"/>
        <v>0</v>
      </c>
      <c r="IV256" s="228"/>
    </row>
    <row r="257" spans="1:256" s="16" customFormat="1" ht="15" customHeight="1" x14ac:dyDescent="0.25">
      <c r="A257" s="201"/>
      <c r="B257" s="75" t="s">
        <v>309</v>
      </c>
      <c r="C257" s="72" t="s">
        <v>49</v>
      </c>
      <c r="D257" s="23"/>
      <c r="E257" s="25">
        <v>10</v>
      </c>
      <c r="F257" s="65">
        <v>0.3</v>
      </c>
      <c r="G257" s="22">
        <f t="shared" si="8"/>
        <v>0</v>
      </c>
      <c r="H257" s="25">
        <v>7.0000000000000007E-2</v>
      </c>
      <c r="I257" s="197">
        <f t="shared" si="7"/>
        <v>0</v>
      </c>
      <c r="IV257" s="228"/>
    </row>
    <row r="258" spans="1:256" s="16" customFormat="1" ht="15" customHeight="1" x14ac:dyDescent="0.25">
      <c r="A258" s="201"/>
      <c r="B258" s="75" t="s">
        <v>308</v>
      </c>
      <c r="C258" s="72" t="s">
        <v>16</v>
      </c>
      <c r="D258" s="23"/>
      <c r="E258" s="25">
        <v>10</v>
      </c>
      <c r="F258" s="65">
        <v>0.34</v>
      </c>
      <c r="G258" s="22">
        <f t="shared" si="8"/>
        <v>0</v>
      </c>
      <c r="H258" s="25">
        <v>7.0000000000000007E-2</v>
      </c>
      <c r="I258" s="197">
        <f t="shared" si="7"/>
        <v>0</v>
      </c>
      <c r="IV258" s="228"/>
    </row>
    <row r="259" spans="1:256" s="16" customFormat="1" ht="15" customHeight="1" x14ac:dyDescent="0.25">
      <c r="A259" s="201"/>
      <c r="B259" s="75" t="s">
        <v>307</v>
      </c>
      <c r="C259" s="72" t="s">
        <v>136</v>
      </c>
      <c r="D259" s="23"/>
      <c r="E259" s="25">
        <v>5</v>
      </c>
      <c r="F259" s="65">
        <v>0.31</v>
      </c>
      <c r="G259" s="22">
        <f t="shared" si="8"/>
        <v>0</v>
      </c>
      <c r="H259" s="25">
        <v>7.0000000000000007E-2</v>
      </c>
      <c r="I259" s="197">
        <f t="shared" si="7"/>
        <v>0</v>
      </c>
      <c r="IV259" s="228"/>
    </row>
    <row r="260" spans="1:256" s="16" customFormat="1" ht="15" customHeight="1" x14ac:dyDescent="0.25">
      <c r="A260" s="201"/>
      <c r="B260" s="75" t="s">
        <v>415</v>
      </c>
      <c r="C260" s="72" t="s">
        <v>18</v>
      </c>
      <c r="D260" s="23"/>
      <c r="E260" s="25">
        <v>10</v>
      </c>
      <c r="F260" s="65">
        <v>0.34</v>
      </c>
      <c r="G260" s="22">
        <f t="shared" si="8"/>
        <v>0</v>
      </c>
      <c r="H260" s="25">
        <v>0.05</v>
      </c>
      <c r="I260" s="197">
        <f t="shared" si="7"/>
        <v>0</v>
      </c>
      <c r="IV260" s="228"/>
    </row>
    <row r="261" spans="1:256" s="16" customFormat="1" ht="15" customHeight="1" x14ac:dyDescent="0.25">
      <c r="A261" s="201"/>
      <c r="B261" s="75" t="s">
        <v>306</v>
      </c>
      <c r="C261" s="72" t="s">
        <v>137</v>
      </c>
      <c r="D261" s="23"/>
      <c r="E261" s="25">
        <v>5</v>
      </c>
      <c r="F261" s="65">
        <v>0.42</v>
      </c>
      <c r="G261" s="22">
        <f t="shared" si="8"/>
        <v>0</v>
      </c>
      <c r="H261" s="25">
        <v>7.0000000000000007E-2</v>
      </c>
      <c r="I261" s="197">
        <f t="shared" si="7"/>
        <v>0</v>
      </c>
      <c r="IV261" s="228"/>
    </row>
    <row r="262" spans="1:256" s="16" customFormat="1" ht="15" customHeight="1" x14ac:dyDescent="0.25">
      <c r="A262" s="201"/>
      <c r="B262" s="75" t="s">
        <v>305</v>
      </c>
      <c r="C262" s="72" t="s">
        <v>760</v>
      </c>
      <c r="D262" s="23"/>
      <c r="E262" s="25">
        <v>5</v>
      </c>
      <c r="F262" s="65">
        <v>0.99</v>
      </c>
      <c r="G262" s="22">
        <f t="shared" si="8"/>
        <v>0</v>
      </c>
      <c r="H262" s="25">
        <v>0.05</v>
      </c>
      <c r="I262" s="197">
        <f t="shared" si="7"/>
        <v>0</v>
      </c>
      <c r="IV262" s="228"/>
    </row>
    <row r="263" spans="1:256" s="16" customFormat="1" ht="15" customHeight="1" x14ac:dyDescent="0.25">
      <c r="A263" s="201"/>
      <c r="B263" s="75" t="s">
        <v>300</v>
      </c>
      <c r="C263" s="72" t="s">
        <v>11</v>
      </c>
      <c r="D263" s="23"/>
      <c r="E263" s="25">
        <v>1</v>
      </c>
      <c r="F263" s="65">
        <v>0.26</v>
      </c>
      <c r="G263" s="22">
        <f t="shared" si="8"/>
        <v>0</v>
      </c>
      <c r="H263" s="25">
        <v>0.04</v>
      </c>
      <c r="I263" s="197">
        <f t="shared" si="7"/>
        <v>0</v>
      </c>
      <c r="IV263" s="228"/>
    </row>
    <row r="264" spans="1:256" s="16" customFormat="1" ht="15" customHeight="1" x14ac:dyDescent="0.25">
      <c r="A264" s="201"/>
      <c r="B264" s="75" t="s">
        <v>301</v>
      </c>
      <c r="C264" s="72" t="s">
        <v>69</v>
      </c>
      <c r="D264" s="23"/>
      <c r="E264" s="25">
        <v>1</v>
      </c>
      <c r="F264" s="65">
        <v>0.26</v>
      </c>
      <c r="G264" s="22">
        <f t="shared" si="8"/>
        <v>0</v>
      </c>
      <c r="H264" s="25">
        <v>0.06</v>
      </c>
      <c r="I264" s="197">
        <f t="shared" si="7"/>
        <v>0</v>
      </c>
      <c r="IV264" s="228"/>
    </row>
    <row r="265" spans="1:256" s="16" customFormat="1" ht="15" customHeight="1" thickBot="1" x14ac:dyDescent="0.3">
      <c r="A265" s="201"/>
      <c r="B265" s="75" t="s">
        <v>299</v>
      </c>
      <c r="C265" s="72" t="s">
        <v>27</v>
      </c>
      <c r="D265" s="23"/>
      <c r="E265" s="25">
        <v>15</v>
      </c>
      <c r="F265" s="65">
        <v>0.08</v>
      </c>
      <c r="G265" s="22">
        <f t="shared" si="8"/>
        <v>0</v>
      </c>
      <c r="H265" s="25">
        <v>0.01</v>
      </c>
      <c r="I265" s="197">
        <f t="shared" si="7"/>
        <v>0</v>
      </c>
      <c r="IV265" s="228"/>
    </row>
    <row r="266" spans="1:256" s="16" customFormat="1" ht="15" customHeight="1" x14ac:dyDescent="0.2">
      <c r="A266" s="274" t="s">
        <v>116</v>
      </c>
      <c r="B266" s="206" t="s">
        <v>651</v>
      </c>
      <c r="C266" s="131" t="s">
        <v>5</v>
      </c>
      <c r="D266" s="119"/>
      <c r="E266" s="115">
        <v>6</v>
      </c>
      <c r="F266" s="120">
        <v>2.12</v>
      </c>
      <c r="G266" s="116">
        <f t="shared" si="8"/>
        <v>0</v>
      </c>
      <c r="H266" s="115">
        <v>0.05</v>
      </c>
      <c r="I266" s="207">
        <f t="shared" si="7"/>
        <v>0</v>
      </c>
      <c r="IV266" s="228"/>
    </row>
    <row r="267" spans="1:256" s="16" customFormat="1" ht="15" customHeight="1" x14ac:dyDescent="0.2">
      <c r="A267" s="275"/>
      <c r="B267" s="28" t="s">
        <v>156</v>
      </c>
      <c r="C267" s="130" t="s">
        <v>37</v>
      </c>
      <c r="D267" s="23"/>
      <c r="E267" s="25">
        <v>6</v>
      </c>
      <c r="F267" s="65">
        <v>4.24</v>
      </c>
      <c r="G267" s="22">
        <f t="shared" si="8"/>
        <v>0</v>
      </c>
      <c r="H267" s="25">
        <v>0.05</v>
      </c>
      <c r="I267" s="197">
        <f t="shared" si="7"/>
        <v>0</v>
      </c>
      <c r="IV267" s="228"/>
    </row>
    <row r="268" spans="1:256" s="16" customFormat="1" ht="15" customHeight="1" x14ac:dyDescent="0.2">
      <c r="A268" s="275"/>
      <c r="B268" s="29" t="s">
        <v>157</v>
      </c>
      <c r="C268" s="79" t="s">
        <v>235</v>
      </c>
      <c r="D268" s="23"/>
      <c r="E268" s="25">
        <v>6</v>
      </c>
      <c r="F268" s="65">
        <v>4.24</v>
      </c>
      <c r="G268" s="22">
        <f t="shared" si="8"/>
        <v>0</v>
      </c>
      <c r="H268" s="25">
        <v>0.05</v>
      </c>
      <c r="I268" s="197">
        <f t="shared" si="7"/>
        <v>0</v>
      </c>
      <c r="IV268" s="228"/>
    </row>
    <row r="269" spans="1:256" s="16" customFormat="1" ht="15" customHeight="1" x14ac:dyDescent="0.25">
      <c r="A269" s="208"/>
      <c r="B269" s="30" t="s">
        <v>158</v>
      </c>
      <c r="C269" s="78" t="s">
        <v>236</v>
      </c>
      <c r="D269" s="23"/>
      <c r="E269" s="25">
        <v>6</v>
      </c>
      <c r="F269" s="65">
        <v>4.24</v>
      </c>
      <c r="G269" s="22">
        <f t="shared" si="8"/>
        <v>0</v>
      </c>
      <c r="H269" s="25">
        <v>0.05</v>
      </c>
      <c r="I269" s="197">
        <f t="shared" si="7"/>
        <v>0</v>
      </c>
      <c r="IV269" s="228"/>
    </row>
    <row r="270" spans="1:256" s="16" customFormat="1" ht="15" customHeight="1" x14ac:dyDescent="0.25">
      <c r="A270" s="201"/>
      <c r="B270" s="75" t="s">
        <v>298</v>
      </c>
      <c r="C270" s="84" t="s">
        <v>51</v>
      </c>
      <c r="D270" s="23"/>
      <c r="E270" s="25">
        <v>1</v>
      </c>
      <c r="F270" s="65">
        <v>1.2</v>
      </c>
      <c r="G270" s="22">
        <f t="shared" si="8"/>
        <v>0</v>
      </c>
      <c r="H270" s="25">
        <v>0.04</v>
      </c>
      <c r="I270" s="197">
        <f t="shared" si="7"/>
        <v>0</v>
      </c>
      <c r="IV270" s="228"/>
    </row>
    <row r="271" spans="1:256" s="16" customFormat="1" ht="15" customHeight="1" x14ac:dyDescent="0.25">
      <c r="A271" s="201"/>
      <c r="B271" s="75" t="s">
        <v>297</v>
      </c>
      <c r="C271" s="84" t="s">
        <v>52</v>
      </c>
      <c r="D271" s="23"/>
      <c r="E271" s="25">
        <v>1</v>
      </c>
      <c r="F271" s="65">
        <v>3.28</v>
      </c>
      <c r="G271" s="22">
        <f t="shared" si="8"/>
        <v>0</v>
      </c>
      <c r="H271" s="25">
        <v>0.04</v>
      </c>
      <c r="I271" s="197">
        <f t="shared" ref="I271:I334" si="9">H271*D271</f>
        <v>0</v>
      </c>
      <c r="IV271" s="228"/>
    </row>
    <row r="272" spans="1:256" s="16" customFormat="1" ht="15" customHeight="1" x14ac:dyDescent="0.25">
      <c r="A272" s="201"/>
      <c r="B272" s="75" t="s">
        <v>296</v>
      </c>
      <c r="C272" s="72" t="s">
        <v>53</v>
      </c>
      <c r="D272" s="23"/>
      <c r="E272" s="25">
        <v>1</v>
      </c>
      <c r="F272" s="65">
        <v>4.4000000000000004</v>
      </c>
      <c r="G272" s="22">
        <f t="shared" si="8"/>
        <v>0</v>
      </c>
      <c r="H272" s="25">
        <v>0.04</v>
      </c>
      <c r="I272" s="197">
        <f t="shared" si="9"/>
        <v>0</v>
      </c>
      <c r="IV272" s="228"/>
    </row>
    <row r="273" spans="1:256" s="16" customFormat="1" ht="15" customHeight="1" x14ac:dyDescent="0.25">
      <c r="A273" s="201"/>
      <c r="B273" s="87" t="s">
        <v>295</v>
      </c>
      <c r="C273" s="72" t="s">
        <v>196</v>
      </c>
      <c r="D273" s="23"/>
      <c r="E273" s="25">
        <v>1</v>
      </c>
      <c r="F273" s="65">
        <v>0.4</v>
      </c>
      <c r="G273" s="22">
        <f t="shared" si="8"/>
        <v>0</v>
      </c>
      <c r="H273" s="25">
        <v>0.04</v>
      </c>
      <c r="I273" s="197">
        <f t="shared" si="9"/>
        <v>0</v>
      </c>
      <c r="IV273" s="228"/>
    </row>
    <row r="274" spans="1:256" s="16" customFormat="1" ht="15" customHeight="1" x14ac:dyDescent="0.25">
      <c r="A274" s="201"/>
      <c r="B274" s="87" t="s">
        <v>294</v>
      </c>
      <c r="C274" s="72" t="s">
        <v>141</v>
      </c>
      <c r="D274" s="23"/>
      <c r="E274" s="25">
        <v>1</v>
      </c>
      <c r="F274" s="65">
        <v>1</v>
      </c>
      <c r="G274" s="22">
        <f t="shared" si="8"/>
        <v>0</v>
      </c>
      <c r="H274" s="25">
        <v>0.04</v>
      </c>
      <c r="I274" s="197">
        <f t="shared" si="9"/>
        <v>0</v>
      </c>
      <c r="IV274" s="228"/>
    </row>
    <row r="275" spans="1:256" s="16" customFormat="1" ht="15" customHeight="1" x14ac:dyDescent="0.25">
      <c r="A275" s="201"/>
      <c r="B275" s="75" t="s">
        <v>744</v>
      </c>
      <c r="C275" s="72" t="s">
        <v>745</v>
      </c>
      <c r="D275" s="23"/>
      <c r="E275" s="25">
        <v>2</v>
      </c>
      <c r="F275" s="65">
        <v>1.97</v>
      </c>
      <c r="G275" s="22">
        <f t="shared" si="8"/>
        <v>0</v>
      </c>
      <c r="H275" s="25">
        <v>0.04</v>
      </c>
      <c r="I275" s="197">
        <f t="shared" si="9"/>
        <v>0</v>
      </c>
      <c r="IV275" s="228"/>
    </row>
    <row r="276" spans="1:256" s="16" customFormat="1" ht="15" customHeight="1" x14ac:dyDescent="0.25">
      <c r="A276" s="201"/>
      <c r="B276" s="75" t="s">
        <v>293</v>
      </c>
      <c r="C276" s="72" t="s">
        <v>14</v>
      </c>
      <c r="D276" s="23"/>
      <c r="E276" s="25">
        <v>5</v>
      </c>
      <c r="F276" s="65">
        <v>0.24</v>
      </c>
      <c r="G276" s="22">
        <f t="shared" si="8"/>
        <v>0</v>
      </c>
      <c r="H276" s="25">
        <v>0.04</v>
      </c>
      <c r="I276" s="197">
        <f t="shared" si="9"/>
        <v>0</v>
      </c>
      <c r="IV276" s="228"/>
    </row>
    <row r="277" spans="1:256" s="16" customFormat="1" ht="15" customHeight="1" x14ac:dyDescent="0.25">
      <c r="A277" s="201"/>
      <c r="B277" s="75" t="s">
        <v>292</v>
      </c>
      <c r="C277" s="72" t="s">
        <v>7</v>
      </c>
      <c r="D277" s="23"/>
      <c r="E277" s="25">
        <v>2</v>
      </c>
      <c r="F277" s="65">
        <v>0.4</v>
      </c>
      <c r="G277" s="22">
        <f t="shared" si="8"/>
        <v>0</v>
      </c>
      <c r="H277" s="25">
        <v>0.06</v>
      </c>
      <c r="I277" s="197">
        <f t="shared" si="9"/>
        <v>0</v>
      </c>
      <c r="IV277" s="228"/>
    </row>
    <row r="278" spans="1:256" s="16" customFormat="1" ht="15" customHeight="1" x14ac:dyDescent="0.25">
      <c r="A278" s="201"/>
      <c r="B278" s="75" t="s">
        <v>291</v>
      </c>
      <c r="C278" s="72" t="s">
        <v>20</v>
      </c>
      <c r="D278" s="23"/>
      <c r="E278" s="25">
        <v>1</v>
      </c>
      <c r="F278" s="65">
        <v>0.6</v>
      </c>
      <c r="G278" s="22">
        <f t="shared" si="8"/>
        <v>0</v>
      </c>
      <c r="H278" s="25">
        <v>0.17</v>
      </c>
      <c r="I278" s="197">
        <f t="shared" si="9"/>
        <v>0</v>
      </c>
      <c r="IV278" s="228"/>
    </row>
    <row r="279" spans="1:256" s="16" customFormat="1" ht="15" customHeight="1" x14ac:dyDescent="0.25">
      <c r="A279" s="201"/>
      <c r="B279" s="75" t="s">
        <v>290</v>
      </c>
      <c r="C279" s="72" t="s">
        <v>21</v>
      </c>
      <c r="D279" s="23"/>
      <c r="E279" s="25">
        <v>1</v>
      </c>
      <c r="F279" s="65">
        <v>0.73</v>
      </c>
      <c r="G279" s="22">
        <f t="shared" si="8"/>
        <v>0</v>
      </c>
      <c r="H279" s="25">
        <v>0.17</v>
      </c>
      <c r="I279" s="197">
        <f t="shared" si="9"/>
        <v>0</v>
      </c>
      <c r="IV279" s="228"/>
    </row>
    <row r="280" spans="1:256" s="16" customFormat="1" ht="15" customHeight="1" x14ac:dyDescent="0.25">
      <c r="A280" s="201"/>
      <c r="B280" s="75" t="s">
        <v>289</v>
      </c>
      <c r="C280" s="72" t="s">
        <v>61</v>
      </c>
      <c r="D280" s="23"/>
      <c r="E280" s="25">
        <v>1</v>
      </c>
      <c r="F280" s="65">
        <v>0.44</v>
      </c>
      <c r="G280" s="22">
        <f t="shared" si="8"/>
        <v>0</v>
      </c>
      <c r="H280" s="25">
        <v>0.17</v>
      </c>
      <c r="I280" s="197">
        <f t="shared" si="9"/>
        <v>0</v>
      </c>
      <c r="IV280" s="228"/>
    </row>
    <row r="281" spans="1:256" s="16" customFormat="1" ht="15" customHeight="1" x14ac:dyDescent="0.25">
      <c r="A281" s="201"/>
      <c r="B281" s="75" t="s">
        <v>288</v>
      </c>
      <c r="C281" s="72" t="s">
        <v>9</v>
      </c>
      <c r="D281" s="23"/>
      <c r="E281" s="25">
        <v>5</v>
      </c>
      <c r="F281" s="65">
        <v>0.28000000000000003</v>
      </c>
      <c r="G281" s="22">
        <f t="shared" si="8"/>
        <v>0</v>
      </c>
      <c r="H281" s="25">
        <v>0.04</v>
      </c>
      <c r="I281" s="197">
        <f t="shared" si="9"/>
        <v>0</v>
      </c>
      <c r="IV281" s="228"/>
    </row>
    <row r="282" spans="1:256" s="16" customFormat="1" ht="15" customHeight="1" x14ac:dyDescent="0.25">
      <c r="A282" s="201"/>
      <c r="B282" s="75" t="s">
        <v>287</v>
      </c>
      <c r="C282" s="72" t="s">
        <v>12</v>
      </c>
      <c r="D282" s="23"/>
      <c r="E282" s="25">
        <v>5</v>
      </c>
      <c r="F282" s="65">
        <v>0.28000000000000003</v>
      </c>
      <c r="G282" s="22">
        <f t="shared" si="8"/>
        <v>0</v>
      </c>
      <c r="H282" s="25">
        <v>0.04</v>
      </c>
      <c r="I282" s="197">
        <f t="shared" si="9"/>
        <v>0</v>
      </c>
      <c r="IV282" s="228"/>
    </row>
    <row r="283" spans="1:256" s="16" customFormat="1" ht="15" customHeight="1" x14ac:dyDescent="0.25">
      <c r="A283" s="201"/>
      <c r="B283" s="75" t="s">
        <v>286</v>
      </c>
      <c r="C283" s="72" t="s">
        <v>57</v>
      </c>
      <c r="D283" s="23"/>
      <c r="E283" s="25">
        <v>5</v>
      </c>
      <c r="F283" s="65">
        <v>0.25</v>
      </c>
      <c r="G283" s="22">
        <f t="shared" si="8"/>
        <v>0</v>
      </c>
      <c r="H283" s="25">
        <v>0.04</v>
      </c>
      <c r="I283" s="197">
        <f t="shared" si="9"/>
        <v>0</v>
      </c>
      <c r="IV283" s="228"/>
    </row>
    <row r="284" spans="1:256" s="16" customFormat="1" ht="15" customHeight="1" x14ac:dyDescent="0.25">
      <c r="A284" s="201"/>
      <c r="B284" s="88" t="s">
        <v>285</v>
      </c>
      <c r="C284" s="82" t="s">
        <v>180</v>
      </c>
      <c r="D284" s="23"/>
      <c r="E284" s="25">
        <v>2</v>
      </c>
      <c r="F284" s="69">
        <v>0.49</v>
      </c>
      <c r="G284" s="22">
        <f t="shared" si="8"/>
        <v>0</v>
      </c>
      <c r="H284" s="25">
        <v>0.17</v>
      </c>
      <c r="I284" s="197">
        <f t="shared" si="9"/>
        <v>0</v>
      </c>
      <c r="IV284" s="228"/>
    </row>
    <row r="285" spans="1:256" s="16" customFormat="1" ht="15" customHeight="1" x14ac:dyDescent="0.25">
      <c r="A285" s="201"/>
      <c r="B285" s="88" t="s">
        <v>284</v>
      </c>
      <c r="C285" s="82" t="s">
        <v>181</v>
      </c>
      <c r="D285" s="23"/>
      <c r="E285" s="25">
        <v>2</v>
      </c>
      <c r="F285" s="69">
        <v>0.52</v>
      </c>
      <c r="G285" s="22">
        <f t="shared" si="8"/>
        <v>0</v>
      </c>
      <c r="H285" s="25">
        <v>0.17</v>
      </c>
      <c r="I285" s="197">
        <f t="shared" si="9"/>
        <v>0</v>
      </c>
      <c r="IV285" s="228"/>
    </row>
    <row r="286" spans="1:256" s="16" customFormat="1" ht="15" customHeight="1" x14ac:dyDescent="0.25">
      <c r="A286" s="201"/>
      <c r="B286" s="88" t="s">
        <v>283</v>
      </c>
      <c r="C286" s="82" t="s">
        <v>182</v>
      </c>
      <c r="D286" s="23"/>
      <c r="E286" s="25">
        <v>2</v>
      </c>
      <c r="F286" s="69">
        <v>0.65</v>
      </c>
      <c r="G286" s="22">
        <f t="shared" si="8"/>
        <v>0</v>
      </c>
      <c r="H286" s="25">
        <v>0.17</v>
      </c>
      <c r="I286" s="197">
        <f t="shared" si="9"/>
        <v>0</v>
      </c>
      <c r="IV286" s="228"/>
    </row>
    <row r="287" spans="1:256" s="16" customFormat="1" ht="15" customHeight="1" x14ac:dyDescent="0.25">
      <c r="A287" s="201"/>
      <c r="B287" s="75" t="s">
        <v>282</v>
      </c>
      <c r="C287" s="72" t="s">
        <v>242</v>
      </c>
      <c r="D287" s="23"/>
      <c r="E287" s="25">
        <v>2</v>
      </c>
      <c r="F287" s="65">
        <v>0.38</v>
      </c>
      <c r="G287" s="22">
        <f t="shared" si="8"/>
        <v>0</v>
      </c>
      <c r="H287" s="25">
        <v>0.17</v>
      </c>
      <c r="I287" s="197">
        <f t="shared" si="9"/>
        <v>0</v>
      </c>
      <c r="IV287" s="228"/>
    </row>
    <row r="288" spans="1:256" s="16" customFormat="1" ht="15" customHeight="1" x14ac:dyDescent="0.25">
      <c r="A288" s="201"/>
      <c r="B288" s="75" t="s">
        <v>281</v>
      </c>
      <c r="C288" s="72" t="s">
        <v>243</v>
      </c>
      <c r="D288" s="23"/>
      <c r="E288" s="25">
        <v>2</v>
      </c>
      <c r="F288" s="65">
        <v>0.46</v>
      </c>
      <c r="G288" s="22">
        <f t="shared" si="8"/>
        <v>0</v>
      </c>
      <c r="H288" s="25">
        <v>0.17</v>
      </c>
      <c r="I288" s="197">
        <f t="shared" si="9"/>
        <v>0</v>
      </c>
      <c r="IV288" s="228"/>
    </row>
    <row r="289" spans="1:256" s="16" customFormat="1" ht="15" customHeight="1" x14ac:dyDescent="0.25">
      <c r="A289" s="201"/>
      <c r="B289" s="75" t="s">
        <v>280</v>
      </c>
      <c r="C289" s="72" t="s">
        <v>244</v>
      </c>
      <c r="D289" s="23"/>
      <c r="E289" s="25">
        <v>2</v>
      </c>
      <c r="F289" s="65">
        <v>0.9</v>
      </c>
      <c r="G289" s="22">
        <f t="shared" si="8"/>
        <v>0</v>
      </c>
      <c r="H289" s="25">
        <v>0.17</v>
      </c>
      <c r="I289" s="197">
        <f t="shared" si="9"/>
        <v>0</v>
      </c>
      <c r="IV289" s="228"/>
    </row>
    <row r="290" spans="1:256" s="16" customFormat="1" ht="15" customHeight="1" x14ac:dyDescent="0.25">
      <c r="A290" s="201"/>
      <c r="B290" s="75" t="s">
        <v>421</v>
      </c>
      <c r="C290" s="72" t="s">
        <v>420</v>
      </c>
      <c r="D290" s="23"/>
      <c r="E290" s="25">
        <v>1</v>
      </c>
      <c r="F290" s="65">
        <v>1.05</v>
      </c>
      <c r="G290" s="22">
        <f t="shared" si="8"/>
        <v>0</v>
      </c>
      <c r="H290" s="25">
        <v>0.17</v>
      </c>
      <c r="I290" s="197">
        <f t="shared" si="9"/>
        <v>0</v>
      </c>
      <c r="IV290" s="228"/>
    </row>
    <row r="291" spans="1:256" s="16" customFormat="1" ht="15" customHeight="1" x14ac:dyDescent="0.25">
      <c r="A291" s="201"/>
      <c r="B291" s="75" t="s">
        <v>279</v>
      </c>
      <c r="C291" s="72" t="s">
        <v>262</v>
      </c>
      <c r="D291" s="23"/>
      <c r="E291" s="25">
        <v>1</v>
      </c>
      <c r="F291" s="65">
        <v>1.06</v>
      </c>
      <c r="G291" s="22">
        <f t="shared" si="8"/>
        <v>0</v>
      </c>
      <c r="H291" s="25">
        <v>0.17</v>
      </c>
      <c r="I291" s="197">
        <f t="shared" si="9"/>
        <v>0</v>
      </c>
      <c r="IV291" s="228"/>
    </row>
    <row r="292" spans="1:256" s="16" customFormat="1" ht="15" customHeight="1" x14ac:dyDescent="0.25">
      <c r="A292" s="201"/>
      <c r="B292" s="75" t="s">
        <v>278</v>
      </c>
      <c r="C292" s="72" t="s">
        <v>263</v>
      </c>
      <c r="D292" s="23"/>
      <c r="E292" s="25">
        <v>1</v>
      </c>
      <c r="F292" s="65">
        <v>1.25</v>
      </c>
      <c r="G292" s="22">
        <f t="shared" si="8"/>
        <v>0</v>
      </c>
      <c r="H292" s="25">
        <v>0.17</v>
      </c>
      <c r="I292" s="197">
        <f t="shared" si="9"/>
        <v>0</v>
      </c>
      <c r="IV292" s="228"/>
    </row>
    <row r="293" spans="1:256" s="16" customFormat="1" ht="15" customHeight="1" x14ac:dyDescent="0.25">
      <c r="A293" s="201"/>
      <c r="B293" s="88" t="s">
        <v>277</v>
      </c>
      <c r="C293" s="82" t="s">
        <v>183</v>
      </c>
      <c r="D293" s="23"/>
      <c r="E293" s="25">
        <v>2</v>
      </c>
      <c r="F293" s="69">
        <v>0.47</v>
      </c>
      <c r="G293" s="22">
        <f t="shared" si="8"/>
        <v>0</v>
      </c>
      <c r="H293" s="25">
        <v>0.17</v>
      </c>
      <c r="I293" s="197">
        <f t="shared" si="9"/>
        <v>0</v>
      </c>
      <c r="IV293" s="228"/>
    </row>
    <row r="294" spans="1:256" s="16" customFormat="1" ht="15" customHeight="1" x14ac:dyDescent="0.25">
      <c r="A294" s="201"/>
      <c r="B294" s="88" t="s">
        <v>276</v>
      </c>
      <c r="C294" s="82" t="s">
        <v>184</v>
      </c>
      <c r="D294" s="23"/>
      <c r="E294" s="25">
        <v>2</v>
      </c>
      <c r="F294" s="69">
        <v>0.5</v>
      </c>
      <c r="G294" s="22">
        <f t="shared" si="8"/>
        <v>0</v>
      </c>
      <c r="H294" s="25">
        <v>0.17</v>
      </c>
      <c r="I294" s="197">
        <f t="shared" si="9"/>
        <v>0</v>
      </c>
      <c r="IV294" s="228"/>
    </row>
    <row r="295" spans="1:256" s="16" customFormat="1" ht="15" customHeight="1" x14ac:dyDescent="0.25">
      <c r="A295" s="201"/>
      <c r="B295" s="88" t="s">
        <v>275</v>
      </c>
      <c r="C295" s="82" t="s">
        <v>761</v>
      </c>
      <c r="D295" s="23"/>
      <c r="E295" s="25">
        <v>2</v>
      </c>
      <c r="F295" s="69">
        <v>0.63</v>
      </c>
      <c r="G295" s="22">
        <f t="shared" si="8"/>
        <v>0</v>
      </c>
      <c r="H295" s="25">
        <v>0.17</v>
      </c>
      <c r="I295" s="197">
        <f t="shared" si="9"/>
        <v>0</v>
      </c>
      <c r="IV295" s="228"/>
    </row>
    <row r="296" spans="1:256" s="16" customFormat="1" ht="15" customHeight="1" x14ac:dyDescent="0.25">
      <c r="A296" s="201"/>
      <c r="B296" s="75" t="s">
        <v>274</v>
      </c>
      <c r="C296" s="73" t="s">
        <v>23</v>
      </c>
      <c r="D296" s="23"/>
      <c r="E296" s="25">
        <v>2</v>
      </c>
      <c r="F296" s="65">
        <v>0.21</v>
      </c>
      <c r="G296" s="22">
        <f t="shared" si="8"/>
        <v>0</v>
      </c>
      <c r="H296" s="25">
        <v>0.02</v>
      </c>
      <c r="I296" s="197">
        <f t="shared" si="9"/>
        <v>0</v>
      </c>
      <c r="IV296" s="228"/>
    </row>
    <row r="297" spans="1:256" s="16" customFormat="1" ht="15" customHeight="1" x14ac:dyDescent="0.25">
      <c r="A297" s="201"/>
      <c r="B297" s="75" t="s">
        <v>273</v>
      </c>
      <c r="C297" s="72" t="s">
        <v>87</v>
      </c>
      <c r="D297" s="23"/>
      <c r="E297" s="25">
        <v>1</v>
      </c>
      <c r="F297" s="65">
        <v>0.08</v>
      </c>
      <c r="G297" s="22">
        <f t="shared" si="8"/>
        <v>0</v>
      </c>
      <c r="H297" s="25">
        <v>0.17</v>
      </c>
      <c r="I297" s="197">
        <f t="shared" si="9"/>
        <v>0</v>
      </c>
      <c r="IV297" s="228"/>
    </row>
    <row r="298" spans="1:256" s="16" customFormat="1" ht="15" customHeight="1" x14ac:dyDescent="0.25">
      <c r="A298" s="201"/>
      <c r="B298" s="75" t="s">
        <v>272</v>
      </c>
      <c r="C298" s="72" t="s">
        <v>88</v>
      </c>
      <c r="D298" s="23"/>
      <c r="E298" s="25">
        <v>1</v>
      </c>
      <c r="F298" s="65">
        <v>0.13</v>
      </c>
      <c r="G298" s="22">
        <f t="shared" si="8"/>
        <v>0</v>
      </c>
      <c r="H298" s="25">
        <v>0.17</v>
      </c>
      <c r="I298" s="197">
        <f t="shared" si="9"/>
        <v>0</v>
      </c>
      <c r="IV298" s="228"/>
    </row>
    <row r="299" spans="1:256" s="16" customFormat="1" ht="15" customHeight="1" x14ac:dyDescent="0.25">
      <c r="A299" s="201"/>
      <c r="B299" s="75" t="s">
        <v>271</v>
      </c>
      <c r="C299" s="72" t="s">
        <v>150</v>
      </c>
      <c r="D299" s="23"/>
      <c r="E299" s="25">
        <v>1</v>
      </c>
      <c r="F299" s="65">
        <v>0.13</v>
      </c>
      <c r="G299" s="22">
        <f t="shared" si="8"/>
        <v>0</v>
      </c>
      <c r="H299" s="25">
        <v>0.17</v>
      </c>
      <c r="I299" s="197">
        <f t="shared" si="9"/>
        <v>0</v>
      </c>
      <c r="IV299" s="228"/>
    </row>
    <row r="300" spans="1:256" s="16" customFormat="1" ht="15" customHeight="1" x14ac:dyDescent="0.25">
      <c r="A300" s="201"/>
      <c r="B300" s="75" t="s">
        <v>270</v>
      </c>
      <c r="C300" s="72" t="s">
        <v>19</v>
      </c>
      <c r="D300" s="23"/>
      <c r="E300" s="25">
        <v>5</v>
      </c>
      <c r="F300" s="65">
        <v>0.26</v>
      </c>
      <c r="G300" s="22">
        <f t="shared" si="8"/>
        <v>0</v>
      </c>
      <c r="H300" s="25">
        <v>7.0000000000000007E-2</v>
      </c>
      <c r="I300" s="197">
        <f t="shared" si="9"/>
        <v>0</v>
      </c>
      <c r="IV300" s="228"/>
    </row>
    <row r="301" spans="1:256" s="16" customFormat="1" ht="15" customHeight="1" x14ac:dyDescent="0.25">
      <c r="A301" s="201"/>
      <c r="B301" s="75" t="s">
        <v>269</v>
      </c>
      <c r="C301" s="72" t="s">
        <v>50</v>
      </c>
      <c r="D301" s="23"/>
      <c r="E301" s="25">
        <v>10</v>
      </c>
      <c r="F301" s="65">
        <v>0.22</v>
      </c>
      <c r="G301" s="22">
        <f t="shared" si="8"/>
        <v>0</v>
      </c>
      <c r="H301" s="25">
        <v>7.0000000000000007E-2</v>
      </c>
      <c r="I301" s="197">
        <f t="shared" si="9"/>
        <v>0</v>
      </c>
      <c r="IV301" s="228"/>
    </row>
    <row r="302" spans="1:256" s="16" customFormat="1" ht="15" customHeight="1" x14ac:dyDescent="0.25">
      <c r="A302" s="201"/>
      <c r="B302" s="75" t="s">
        <v>268</v>
      </c>
      <c r="C302" s="72" t="s">
        <v>138</v>
      </c>
      <c r="D302" s="23"/>
      <c r="E302" s="25">
        <v>10</v>
      </c>
      <c r="F302" s="65">
        <v>0.19</v>
      </c>
      <c r="G302" s="22">
        <f t="shared" si="8"/>
        <v>0</v>
      </c>
      <c r="H302" s="25">
        <v>7.0000000000000007E-2</v>
      </c>
      <c r="I302" s="197">
        <f t="shared" si="9"/>
        <v>0</v>
      </c>
      <c r="IV302" s="228"/>
    </row>
    <row r="303" spans="1:256" s="16" customFormat="1" ht="15" customHeight="1" x14ac:dyDescent="0.25">
      <c r="A303" s="201"/>
      <c r="B303" s="75" t="s">
        <v>416</v>
      </c>
      <c r="C303" s="72" t="s">
        <v>17</v>
      </c>
      <c r="D303" s="23"/>
      <c r="E303" s="25">
        <v>10</v>
      </c>
      <c r="F303" s="65">
        <v>0.26</v>
      </c>
      <c r="G303" s="22">
        <f t="shared" si="8"/>
        <v>0</v>
      </c>
      <c r="H303" s="25">
        <v>0.05</v>
      </c>
      <c r="I303" s="197">
        <f t="shared" si="9"/>
        <v>0</v>
      </c>
      <c r="IV303" s="228"/>
    </row>
    <row r="304" spans="1:256" s="16" customFormat="1" ht="15" customHeight="1" x14ac:dyDescent="0.25">
      <c r="A304" s="201"/>
      <c r="B304" s="75" t="s">
        <v>267</v>
      </c>
      <c r="C304" s="72" t="s">
        <v>139</v>
      </c>
      <c r="D304" s="23"/>
      <c r="E304" s="25">
        <v>10</v>
      </c>
      <c r="F304" s="65">
        <v>0.39</v>
      </c>
      <c r="G304" s="22">
        <f t="shared" si="8"/>
        <v>0</v>
      </c>
      <c r="H304" s="25">
        <v>7.0000000000000007E-2</v>
      </c>
      <c r="I304" s="197">
        <f t="shared" si="9"/>
        <v>0</v>
      </c>
      <c r="IV304" s="228"/>
    </row>
    <row r="305" spans="1:256" s="16" customFormat="1" ht="15" customHeight="1" x14ac:dyDescent="0.25">
      <c r="A305" s="201"/>
      <c r="B305" s="75" t="s">
        <v>266</v>
      </c>
      <c r="C305" s="72" t="s">
        <v>762</v>
      </c>
      <c r="D305" s="23"/>
      <c r="E305" s="25">
        <v>5</v>
      </c>
      <c r="F305" s="65">
        <v>0.95</v>
      </c>
      <c r="G305" s="22">
        <f t="shared" ref="G305:G345" si="10">F305*D305</f>
        <v>0</v>
      </c>
      <c r="H305" s="25">
        <v>0.05</v>
      </c>
      <c r="I305" s="197">
        <f t="shared" si="9"/>
        <v>0</v>
      </c>
      <c r="IV305" s="228"/>
    </row>
    <row r="306" spans="1:256" s="16" customFormat="1" ht="15" customHeight="1" x14ac:dyDescent="0.25">
      <c r="A306" s="201"/>
      <c r="B306" s="75" t="s">
        <v>302</v>
      </c>
      <c r="C306" s="72" t="s">
        <v>85</v>
      </c>
      <c r="D306" s="23"/>
      <c r="E306" s="25">
        <v>1</v>
      </c>
      <c r="F306" s="65">
        <v>0.16</v>
      </c>
      <c r="G306" s="22">
        <f t="shared" si="10"/>
        <v>0</v>
      </c>
      <c r="H306" s="25">
        <v>0.06</v>
      </c>
      <c r="I306" s="197">
        <f t="shared" si="9"/>
        <v>0</v>
      </c>
      <c r="IV306" s="228"/>
    </row>
    <row r="307" spans="1:256" s="16" customFormat="1" ht="15" customHeight="1" x14ac:dyDescent="0.25">
      <c r="A307" s="201"/>
      <c r="B307" s="75" t="s">
        <v>303</v>
      </c>
      <c r="C307" s="72" t="s">
        <v>11</v>
      </c>
      <c r="D307" s="23"/>
      <c r="E307" s="25">
        <v>1</v>
      </c>
      <c r="F307" s="65">
        <v>0.16</v>
      </c>
      <c r="G307" s="22">
        <f t="shared" si="10"/>
        <v>0</v>
      </c>
      <c r="H307" s="25">
        <v>0.04</v>
      </c>
      <c r="I307" s="197">
        <f t="shared" si="9"/>
        <v>0</v>
      </c>
      <c r="IV307" s="228"/>
    </row>
    <row r="308" spans="1:256" s="16" customFormat="1" ht="15" customHeight="1" x14ac:dyDescent="0.25">
      <c r="A308" s="201"/>
      <c r="B308" s="75" t="s">
        <v>43</v>
      </c>
      <c r="C308" s="72" t="s">
        <v>25</v>
      </c>
      <c r="D308" s="23"/>
      <c r="E308" s="25">
        <v>1</v>
      </c>
      <c r="F308" s="65">
        <v>0.87</v>
      </c>
      <c r="G308" s="22">
        <f t="shared" si="10"/>
        <v>0</v>
      </c>
      <c r="H308" s="25">
        <v>0.15</v>
      </c>
      <c r="I308" s="197">
        <f t="shared" si="9"/>
        <v>0</v>
      </c>
      <c r="IV308" s="228"/>
    </row>
    <row r="309" spans="1:256" s="16" customFormat="1" ht="15" customHeight="1" x14ac:dyDescent="0.25">
      <c r="A309" s="201"/>
      <c r="B309" s="75" t="s">
        <v>589</v>
      </c>
      <c r="C309" s="72" t="s">
        <v>131</v>
      </c>
      <c r="D309" s="23"/>
      <c r="E309" s="25">
        <v>1</v>
      </c>
      <c r="F309" s="65">
        <v>0.93</v>
      </c>
      <c r="G309" s="22">
        <f t="shared" si="10"/>
        <v>0</v>
      </c>
      <c r="H309" s="25">
        <v>0.2</v>
      </c>
      <c r="I309" s="197">
        <f t="shared" si="9"/>
        <v>0</v>
      </c>
      <c r="IV309" s="228"/>
    </row>
    <row r="310" spans="1:256" s="16" customFormat="1" ht="15" customHeight="1" x14ac:dyDescent="0.25">
      <c r="A310" s="201"/>
      <c r="B310" s="88" t="s">
        <v>185</v>
      </c>
      <c r="C310" s="82" t="s">
        <v>763</v>
      </c>
      <c r="D310" s="23"/>
      <c r="E310" s="25">
        <v>1</v>
      </c>
      <c r="F310" s="69">
        <v>1.1599999999999999</v>
      </c>
      <c r="G310" s="22">
        <f t="shared" si="10"/>
        <v>0</v>
      </c>
      <c r="H310" s="25">
        <v>0.15</v>
      </c>
      <c r="I310" s="197">
        <f t="shared" si="9"/>
        <v>0</v>
      </c>
      <c r="IV310" s="228"/>
    </row>
    <row r="311" spans="1:256" s="16" customFormat="1" ht="15" customHeight="1" x14ac:dyDescent="0.25">
      <c r="A311" s="201"/>
      <c r="B311" s="88" t="s">
        <v>186</v>
      </c>
      <c r="C311" s="82" t="s">
        <v>191</v>
      </c>
      <c r="D311" s="23"/>
      <c r="E311" s="25">
        <v>1</v>
      </c>
      <c r="F311" s="69">
        <v>1.49</v>
      </c>
      <c r="G311" s="22">
        <f t="shared" si="10"/>
        <v>0</v>
      </c>
      <c r="H311" s="25">
        <v>0.15</v>
      </c>
      <c r="I311" s="197">
        <f t="shared" si="9"/>
        <v>0</v>
      </c>
      <c r="IV311" s="228"/>
    </row>
    <row r="312" spans="1:256" s="16" customFormat="1" ht="15" customHeight="1" x14ac:dyDescent="0.25">
      <c r="A312" s="201"/>
      <c r="B312" s="89" t="s">
        <v>187</v>
      </c>
      <c r="C312" s="82" t="s">
        <v>192</v>
      </c>
      <c r="D312" s="23"/>
      <c r="E312" s="25">
        <v>1</v>
      </c>
      <c r="F312" s="69">
        <v>3.69</v>
      </c>
      <c r="G312" s="22">
        <f t="shared" si="10"/>
        <v>0</v>
      </c>
      <c r="H312" s="25">
        <v>0.15</v>
      </c>
      <c r="I312" s="197">
        <f t="shared" si="9"/>
        <v>0</v>
      </c>
      <c r="IV312" s="228"/>
    </row>
    <row r="313" spans="1:256" s="16" customFormat="1" ht="15" customHeight="1" x14ac:dyDescent="0.25">
      <c r="A313" s="201"/>
      <c r="B313" s="88" t="s">
        <v>212</v>
      </c>
      <c r="C313" s="82" t="s">
        <v>193</v>
      </c>
      <c r="D313" s="23"/>
      <c r="E313" s="25">
        <v>1</v>
      </c>
      <c r="F313" s="69">
        <v>3.37</v>
      </c>
      <c r="G313" s="22">
        <f t="shared" si="10"/>
        <v>0</v>
      </c>
      <c r="H313" s="25">
        <v>0.15</v>
      </c>
      <c r="I313" s="197">
        <f t="shared" si="9"/>
        <v>0</v>
      </c>
      <c r="IV313" s="228"/>
    </row>
    <row r="314" spans="1:256" s="16" customFormat="1" ht="15" customHeight="1" x14ac:dyDescent="0.25">
      <c r="A314" s="201"/>
      <c r="B314" s="89" t="s">
        <v>188</v>
      </c>
      <c r="C314" s="82" t="s">
        <v>194</v>
      </c>
      <c r="D314" s="23"/>
      <c r="E314" s="25">
        <v>1</v>
      </c>
      <c r="F314" s="69">
        <v>3.21</v>
      </c>
      <c r="G314" s="22">
        <f t="shared" si="10"/>
        <v>0</v>
      </c>
      <c r="H314" s="25">
        <v>0.15</v>
      </c>
      <c r="I314" s="197">
        <f t="shared" si="9"/>
        <v>0</v>
      </c>
      <c r="IV314" s="228"/>
    </row>
    <row r="315" spans="1:256" s="16" customFormat="1" ht="15" customHeight="1" x14ac:dyDescent="0.25">
      <c r="A315" s="201"/>
      <c r="B315" s="88" t="s">
        <v>189</v>
      </c>
      <c r="C315" s="82" t="s">
        <v>195</v>
      </c>
      <c r="D315" s="23"/>
      <c r="E315" s="25">
        <v>1</v>
      </c>
      <c r="F315" s="69">
        <v>1.59</v>
      </c>
      <c r="G315" s="22">
        <f t="shared" si="10"/>
        <v>0</v>
      </c>
      <c r="H315" s="25">
        <v>0.15</v>
      </c>
      <c r="I315" s="197">
        <f t="shared" si="9"/>
        <v>0</v>
      </c>
      <c r="IV315" s="228"/>
    </row>
    <row r="316" spans="1:256" s="16" customFormat="1" ht="15" customHeight="1" x14ac:dyDescent="0.25">
      <c r="A316" s="201"/>
      <c r="B316" s="89" t="s">
        <v>190</v>
      </c>
      <c r="C316" s="82" t="s">
        <v>764</v>
      </c>
      <c r="D316" s="33"/>
      <c r="E316" s="25">
        <v>1</v>
      </c>
      <c r="F316" s="69">
        <v>3.82</v>
      </c>
      <c r="G316" s="22">
        <f t="shared" si="10"/>
        <v>0</v>
      </c>
      <c r="H316" s="25">
        <v>0.15</v>
      </c>
      <c r="I316" s="197">
        <f t="shared" si="9"/>
        <v>0</v>
      </c>
      <c r="IV316" s="228"/>
    </row>
    <row r="317" spans="1:256" s="16" customFormat="1" ht="15" customHeight="1" thickBot="1" x14ac:dyDescent="0.3">
      <c r="A317" s="205"/>
      <c r="B317" s="83" t="s">
        <v>41</v>
      </c>
      <c r="C317" s="77" t="s">
        <v>26</v>
      </c>
      <c r="D317" s="26"/>
      <c r="E317" s="55">
        <v>15</v>
      </c>
      <c r="F317" s="67">
        <v>7.0000000000000007E-2</v>
      </c>
      <c r="G317" s="27">
        <f t="shared" si="10"/>
        <v>0</v>
      </c>
      <c r="H317" s="55">
        <v>0.01</v>
      </c>
      <c r="I317" s="202">
        <f t="shared" si="9"/>
        <v>0</v>
      </c>
      <c r="IV317" s="228"/>
    </row>
    <row r="318" spans="1:256" s="16" customFormat="1" ht="15" customHeight="1" x14ac:dyDescent="0.2">
      <c r="A318" s="274" t="s">
        <v>117</v>
      </c>
      <c r="B318" s="209" t="s">
        <v>650</v>
      </c>
      <c r="C318" s="131" t="s">
        <v>38</v>
      </c>
      <c r="D318" s="119"/>
      <c r="E318" s="115">
        <v>10</v>
      </c>
      <c r="F318" s="120">
        <v>1.41</v>
      </c>
      <c r="G318" s="116">
        <f t="shared" si="10"/>
        <v>0</v>
      </c>
      <c r="H318" s="115">
        <v>0.05</v>
      </c>
      <c r="I318" s="207">
        <f t="shared" si="9"/>
        <v>0</v>
      </c>
      <c r="IV318" s="228"/>
    </row>
    <row r="319" spans="1:256" s="16" customFormat="1" ht="15" customHeight="1" x14ac:dyDescent="0.2">
      <c r="A319" s="275"/>
      <c r="B319" s="32" t="s">
        <v>653</v>
      </c>
      <c r="C319" s="79" t="s">
        <v>255</v>
      </c>
      <c r="D319" s="23"/>
      <c r="E319" s="25">
        <v>10</v>
      </c>
      <c r="F319" s="65">
        <v>1.41</v>
      </c>
      <c r="G319" s="22">
        <f t="shared" si="10"/>
        <v>0</v>
      </c>
      <c r="H319" s="25">
        <v>0.05</v>
      </c>
      <c r="I319" s="197">
        <f t="shared" si="9"/>
        <v>0</v>
      </c>
      <c r="IV319" s="228"/>
    </row>
    <row r="320" spans="1:256" s="16" customFormat="1" ht="15" customHeight="1" x14ac:dyDescent="0.2">
      <c r="A320" s="275"/>
      <c r="B320" s="31" t="s">
        <v>170</v>
      </c>
      <c r="C320" s="130" t="s">
        <v>765</v>
      </c>
      <c r="D320" s="23"/>
      <c r="E320" s="25">
        <v>10</v>
      </c>
      <c r="F320" s="65">
        <v>1.4</v>
      </c>
      <c r="G320" s="22">
        <f t="shared" si="10"/>
        <v>0</v>
      </c>
      <c r="H320" s="25">
        <v>0.05</v>
      </c>
      <c r="I320" s="197">
        <f t="shared" si="9"/>
        <v>0</v>
      </c>
      <c r="IV320" s="228"/>
    </row>
    <row r="321" spans="1:256" s="16" customFormat="1" ht="15" customHeight="1" x14ac:dyDescent="0.2">
      <c r="A321" s="210"/>
      <c r="B321" s="52" t="s">
        <v>171</v>
      </c>
      <c r="C321" s="78" t="s">
        <v>256</v>
      </c>
      <c r="D321" s="23"/>
      <c r="E321" s="25">
        <v>10</v>
      </c>
      <c r="F321" s="65">
        <v>1.4</v>
      </c>
      <c r="G321" s="22">
        <f t="shared" si="10"/>
        <v>0</v>
      </c>
      <c r="H321" s="25">
        <v>0.05</v>
      </c>
      <c r="I321" s="197">
        <f t="shared" si="9"/>
        <v>0</v>
      </c>
      <c r="IV321" s="228"/>
    </row>
    <row r="322" spans="1:256" s="16" customFormat="1" ht="15" customHeight="1" x14ac:dyDescent="0.25">
      <c r="A322" s="201"/>
      <c r="B322" s="75" t="s">
        <v>746</v>
      </c>
      <c r="C322" s="72" t="s">
        <v>747</v>
      </c>
      <c r="D322" s="23"/>
      <c r="E322" s="25">
        <v>2</v>
      </c>
      <c r="F322" s="65">
        <v>0.72</v>
      </c>
      <c r="G322" s="22">
        <f t="shared" si="10"/>
        <v>0</v>
      </c>
      <c r="H322" s="25">
        <v>0.04</v>
      </c>
      <c r="I322" s="197">
        <f t="shared" si="9"/>
        <v>0</v>
      </c>
      <c r="IV322" s="228"/>
    </row>
    <row r="323" spans="1:256" s="16" customFormat="1" ht="15" customHeight="1" x14ac:dyDescent="0.25">
      <c r="A323" s="201"/>
      <c r="B323" s="75" t="s">
        <v>197</v>
      </c>
      <c r="C323" s="72" t="s">
        <v>47</v>
      </c>
      <c r="D323" s="23"/>
      <c r="E323" s="25">
        <v>5</v>
      </c>
      <c r="F323" s="65">
        <v>0.15</v>
      </c>
      <c r="G323" s="22">
        <f t="shared" si="10"/>
        <v>0</v>
      </c>
      <c r="H323" s="25">
        <v>0.04</v>
      </c>
      <c r="I323" s="197">
        <f t="shared" si="9"/>
        <v>0</v>
      </c>
      <c r="IV323" s="228"/>
    </row>
    <row r="324" spans="1:256" s="16" customFormat="1" ht="15" customHeight="1" x14ac:dyDescent="0.25">
      <c r="A324" s="201"/>
      <c r="B324" s="75" t="s">
        <v>251</v>
      </c>
      <c r="C324" s="72" t="s">
        <v>198</v>
      </c>
      <c r="D324" s="23"/>
      <c r="E324" s="25">
        <v>1</v>
      </c>
      <c r="F324" s="65">
        <v>0.23</v>
      </c>
      <c r="G324" s="22">
        <f t="shared" si="10"/>
        <v>0</v>
      </c>
      <c r="H324" s="25">
        <v>0.17</v>
      </c>
      <c r="I324" s="197">
        <f t="shared" si="9"/>
        <v>0</v>
      </c>
      <c r="IV324" s="228"/>
    </row>
    <row r="325" spans="1:256" s="16" customFormat="1" ht="15" customHeight="1" x14ac:dyDescent="0.25">
      <c r="A325" s="201"/>
      <c r="B325" s="75" t="s">
        <v>252</v>
      </c>
      <c r="C325" s="72" t="s">
        <v>199</v>
      </c>
      <c r="D325" s="23"/>
      <c r="E325" s="25">
        <v>1</v>
      </c>
      <c r="F325" s="65">
        <v>0.28999999999999998</v>
      </c>
      <c r="G325" s="22">
        <f t="shared" si="10"/>
        <v>0</v>
      </c>
      <c r="H325" s="25">
        <v>0.17</v>
      </c>
      <c r="I325" s="197">
        <f t="shared" si="9"/>
        <v>0</v>
      </c>
      <c r="IV325" s="228"/>
    </row>
    <row r="326" spans="1:256" s="16" customFormat="1" ht="15" customHeight="1" x14ac:dyDescent="0.25">
      <c r="A326" s="201"/>
      <c r="B326" s="75" t="s">
        <v>253</v>
      </c>
      <c r="C326" s="72" t="s">
        <v>78</v>
      </c>
      <c r="D326" s="23"/>
      <c r="E326" s="25">
        <v>4</v>
      </c>
      <c r="F326" s="65">
        <v>0.33</v>
      </c>
      <c r="G326" s="22">
        <f t="shared" si="10"/>
        <v>0</v>
      </c>
      <c r="H326" s="25">
        <v>0.06</v>
      </c>
      <c r="I326" s="197">
        <f t="shared" si="9"/>
        <v>0</v>
      </c>
      <c r="IV326" s="228"/>
    </row>
    <row r="327" spans="1:256" s="16" customFormat="1" ht="15" customHeight="1" x14ac:dyDescent="0.25">
      <c r="A327" s="201"/>
      <c r="B327" s="75" t="s">
        <v>45</v>
      </c>
      <c r="C327" s="72" t="s">
        <v>46</v>
      </c>
      <c r="D327" s="23"/>
      <c r="E327" s="25">
        <v>5</v>
      </c>
      <c r="F327" s="65">
        <v>0.16</v>
      </c>
      <c r="G327" s="22">
        <f t="shared" si="10"/>
        <v>0</v>
      </c>
      <c r="H327" s="25">
        <v>0.04</v>
      </c>
      <c r="I327" s="197">
        <f t="shared" si="9"/>
        <v>0</v>
      </c>
      <c r="IV327" s="228"/>
    </row>
    <row r="328" spans="1:256" s="16" customFormat="1" ht="15" customHeight="1" x14ac:dyDescent="0.25">
      <c r="A328" s="201"/>
      <c r="B328" s="75" t="s">
        <v>254</v>
      </c>
      <c r="C328" s="73" t="s">
        <v>79</v>
      </c>
      <c r="D328" s="23"/>
      <c r="E328" s="25">
        <v>5</v>
      </c>
      <c r="F328" s="65">
        <v>0.21</v>
      </c>
      <c r="G328" s="22">
        <f t="shared" si="10"/>
        <v>0</v>
      </c>
      <c r="H328" s="25">
        <v>0.02</v>
      </c>
      <c r="I328" s="197">
        <f t="shared" si="9"/>
        <v>0</v>
      </c>
      <c r="IV328" s="228"/>
    </row>
    <row r="329" spans="1:256" s="16" customFormat="1" ht="15" customHeight="1" x14ac:dyDescent="0.25">
      <c r="A329" s="201"/>
      <c r="B329" s="75" t="s">
        <v>259</v>
      </c>
      <c r="C329" s="72" t="s">
        <v>77</v>
      </c>
      <c r="D329" s="23"/>
      <c r="E329" s="25">
        <v>2</v>
      </c>
      <c r="F329" s="65">
        <v>0.23</v>
      </c>
      <c r="G329" s="22">
        <f t="shared" si="10"/>
        <v>0</v>
      </c>
      <c r="H329" s="25">
        <v>0.17</v>
      </c>
      <c r="I329" s="197">
        <f t="shared" si="9"/>
        <v>0</v>
      </c>
      <c r="IV329" s="228"/>
    </row>
    <row r="330" spans="1:256" s="16" customFormat="1" ht="15" customHeight="1" x14ac:dyDescent="0.25">
      <c r="A330" s="201"/>
      <c r="B330" s="75" t="s">
        <v>258</v>
      </c>
      <c r="C330" s="72" t="s">
        <v>48</v>
      </c>
      <c r="D330" s="23"/>
      <c r="E330" s="25">
        <v>1</v>
      </c>
      <c r="F330" s="65">
        <v>0.26</v>
      </c>
      <c r="G330" s="22">
        <f t="shared" si="10"/>
        <v>0</v>
      </c>
      <c r="H330" s="25">
        <v>0.17</v>
      </c>
      <c r="I330" s="197">
        <f t="shared" si="9"/>
        <v>0</v>
      </c>
      <c r="IV330" s="228"/>
    </row>
    <row r="331" spans="1:256" s="16" customFormat="1" ht="15" customHeight="1" x14ac:dyDescent="0.25">
      <c r="A331" s="201"/>
      <c r="B331" s="75" t="s">
        <v>260</v>
      </c>
      <c r="C331" s="72" t="s">
        <v>261</v>
      </c>
      <c r="D331" s="23"/>
      <c r="E331" s="25">
        <v>2</v>
      </c>
      <c r="F331" s="65">
        <v>0.33</v>
      </c>
      <c r="G331" s="22">
        <f t="shared" si="10"/>
        <v>0</v>
      </c>
      <c r="H331" s="25">
        <v>0.17</v>
      </c>
      <c r="I331" s="197">
        <f t="shared" si="9"/>
        <v>0</v>
      </c>
      <c r="IV331" s="228"/>
    </row>
    <row r="332" spans="1:256" s="16" customFormat="1" ht="15" customHeight="1" x14ac:dyDescent="0.25">
      <c r="A332" s="201"/>
      <c r="B332" s="75" t="s">
        <v>257</v>
      </c>
      <c r="C332" s="72" t="s">
        <v>86</v>
      </c>
      <c r="D332" s="23"/>
      <c r="E332" s="25">
        <v>1</v>
      </c>
      <c r="F332" s="65">
        <v>0.05</v>
      </c>
      <c r="G332" s="22">
        <f t="shared" si="10"/>
        <v>0</v>
      </c>
      <c r="H332" s="25">
        <v>0.17</v>
      </c>
      <c r="I332" s="197">
        <f t="shared" si="9"/>
        <v>0</v>
      </c>
      <c r="IV332" s="228"/>
    </row>
    <row r="333" spans="1:256" s="16" customFormat="1" ht="15" customHeight="1" x14ac:dyDescent="0.25">
      <c r="A333" s="201"/>
      <c r="B333" s="75" t="s">
        <v>304</v>
      </c>
      <c r="C333" s="72" t="s">
        <v>85</v>
      </c>
      <c r="D333" s="23"/>
      <c r="E333" s="25">
        <v>1</v>
      </c>
      <c r="F333" s="65">
        <v>0.2</v>
      </c>
      <c r="G333" s="22">
        <f t="shared" si="10"/>
        <v>0</v>
      </c>
      <c r="H333" s="25">
        <v>0.06</v>
      </c>
      <c r="I333" s="197">
        <f t="shared" si="9"/>
        <v>0</v>
      </c>
      <c r="IV333" s="228"/>
    </row>
    <row r="334" spans="1:256" s="16" customFormat="1" ht="15" customHeight="1" x14ac:dyDescent="0.25">
      <c r="A334" s="201"/>
      <c r="B334" s="75" t="s">
        <v>42</v>
      </c>
      <c r="C334" s="72" t="s">
        <v>44</v>
      </c>
      <c r="D334" s="23"/>
      <c r="E334" s="25">
        <v>1</v>
      </c>
      <c r="F334" s="65">
        <v>1</v>
      </c>
      <c r="G334" s="22">
        <f t="shared" si="10"/>
        <v>0</v>
      </c>
      <c r="H334" s="25">
        <v>0.15</v>
      </c>
      <c r="I334" s="197">
        <f t="shared" si="9"/>
        <v>0</v>
      </c>
      <c r="IV334" s="228"/>
    </row>
    <row r="335" spans="1:256" s="16" customFormat="1" ht="15" customHeight="1" x14ac:dyDescent="0.25">
      <c r="A335" s="201"/>
      <c r="B335" s="75" t="s">
        <v>211</v>
      </c>
      <c r="C335" s="75" t="s">
        <v>131</v>
      </c>
      <c r="D335" s="23"/>
      <c r="E335" s="56">
        <v>1</v>
      </c>
      <c r="F335" s="70">
        <v>0.93</v>
      </c>
      <c r="G335" s="22">
        <f t="shared" si="10"/>
        <v>0</v>
      </c>
      <c r="H335" s="56">
        <v>0.2</v>
      </c>
      <c r="I335" s="197">
        <f t="shared" ref="I335:I345" si="11">H335*D335</f>
        <v>0</v>
      </c>
      <c r="IV335" s="228"/>
    </row>
    <row r="336" spans="1:256" s="16" customFormat="1" ht="15" customHeight="1" x14ac:dyDescent="0.25">
      <c r="A336" s="201"/>
      <c r="B336" s="88" t="s">
        <v>200</v>
      </c>
      <c r="C336" s="82" t="s">
        <v>766</v>
      </c>
      <c r="D336" s="23"/>
      <c r="E336" s="56">
        <v>1</v>
      </c>
      <c r="F336" s="69">
        <v>1.06</v>
      </c>
      <c r="G336" s="22">
        <f t="shared" si="10"/>
        <v>0</v>
      </c>
      <c r="H336" s="56">
        <v>0.15</v>
      </c>
      <c r="I336" s="197">
        <f t="shared" si="11"/>
        <v>0</v>
      </c>
      <c r="IV336" s="228"/>
    </row>
    <row r="337" spans="1:256" s="16" customFormat="1" ht="15" customHeight="1" x14ac:dyDescent="0.25">
      <c r="A337" s="201"/>
      <c r="B337" s="88" t="s">
        <v>201</v>
      </c>
      <c r="C337" s="82" t="s">
        <v>206</v>
      </c>
      <c r="D337" s="23"/>
      <c r="E337" s="56">
        <v>1</v>
      </c>
      <c r="F337" s="69">
        <v>1.39</v>
      </c>
      <c r="G337" s="22">
        <f t="shared" si="10"/>
        <v>0</v>
      </c>
      <c r="H337" s="56">
        <v>0.15</v>
      </c>
      <c r="I337" s="197">
        <f t="shared" si="11"/>
        <v>0</v>
      </c>
      <c r="IV337" s="228"/>
    </row>
    <row r="338" spans="1:256" s="16" customFormat="1" ht="15" customHeight="1" x14ac:dyDescent="0.25">
      <c r="A338" s="201"/>
      <c r="B338" s="90" t="s">
        <v>202</v>
      </c>
      <c r="C338" s="91" t="s">
        <v>207</v>
      </c>
      <c r="D338" s="23"/>
      <c r="E338" s="56">
        <v>1</v>
      </c>
      <c r="F338" s="69">
        <v>1.1599999999999999</v>
      </c>
      <c r="G338" s="22">
        <f t="shared" si="10"/>
        <v>0</v>
      </c>
      <c r="H338" s="56">
        <v>0.15</v>
      </c>
      <c r="I338" s="197">
        <f t="shared" si="11"/>
        <v>0</v>
      </c>
      <c r="IV338" s="228"/>
    </row>
    <row r="339" spans="1:256" s="16" customFormat="1" ht="15" customHeight="1" x14ac:dyDescent="0.25">
      <c r="A339" s="201"/>
      <c r="B339" s="90" t="s">
        <v>203</v>
      </c>
      <c r="C339" s="91" t="s">
        <v>208</v>
      </c>
      <c r="D339" s="23"/>
      <c r="E339" s="56">
        <v>1</v>
      </c>
      <c r="F339" s="69">
        <v>1.47</v>
      </c>
      <c r="G339" s="22">
        <f t="shared" si="10"/>
        <v>0</v>
      </c>
      <c r="H339" s="56">
        <v>0.15</v>
      </c>
      <c r="I339" s="197">
        <f t="shared" si="11"/>
        <v>0</v>
      </c>
      <c r="IV339" s="228"/>
    </row>
    <row r="340" spans="1:256" s="16" customFormat="1" ht="15" customHeight="1" x14ac:dyDescent="0.25">
      <c r="A340" s="201"/>
      <c r="B340" s="89" t="s">
        <v>204</v>
      </c>
      <c r="C340" s="82" t="s">
        <v>209</v>
      </c>
      <c r="D340" s="23"/>
      <c r="E340" s="56">
        <v>1</v>
      </c>
      <c r="F340" s="69">
        <v>2.23</v>
      </c>
      <c r="G340" s="22">
        <f t="shared" si="10"/>
        <v>0</v>
      </c>
      <c r="H340" s="56">
        <v>0.15</v>
      </c>
      <c r="I340" s="197">
        <f t="shared" si="11"/>
        <v>0</v>
      </c>
      <c r="IV340" s="228"/>
    </row>
    <row r="341" spans="1:256" s="16" customFormat="1" ht="15" customHeight="1" x14ac:dyDescent="0.25">
      <c r="A341" s="201"/>
      <c r="B341" s="88" t="s">
        <v>213</v>
      </c>
      <c r="C341" s="82" t="s">
        <v>210</v>
      </c>
      <c r="D341" s="23"/>
      <c r="E341" s="56">
        <v>1</v>
      </c>
      <c r="F341" s="69">
        <v>1.92</v>
      </c>
      <c r="G341" s="22">
        <f t="shared" si="10"/>
        <v>0</v>
      </c>
      <c r="H341" s="56">
        <v>0.15</v>
      </c>
      <c r="I341" s="197">
        <f t="shared" si="11"/>
        <v>0</v>
      </c>
      <c r="IV341" s="228"/>
    </row>
    <row r="342" spans="1:256" s="16" customFormat="1" ht="15" customHeight="1" x14ac:dyDescent="0.25">
      <c r="A342" s="201"/>
      <c r="B342" s="88" t="s">
        <v>205</v>
      </c>
      <c r="C342" s="82" t="s">
        <v>767</v>
      </c>
      <c r="D342" s="23"/>
      <c r="E342" s="56">
        <v>1</v>
      </c>
      <c r="F342" s="69">
        <v>1.49</v>
      </c>
      <c r="G342" s="22">
        <f t="shared" si="10"/>
        <v>0</v>
      </c>
      <c r="H342" s="56">
        <v>0.15</v>
      </c>
      <c r="I342" s="197">
        <f t="shared" si="11"/>
        <v>0</v>
      </c>
      <c r="IV342" s="228"/>
    </row>
    <row r="343" spans="1:256" s="16" customFormat="1" ht="15" customHeight="1" thickBot="1" x14ac:dyDescent="0.3">
      <c r="A343" s="205"/>
      <c r="B343" s="83" t="s">
        <v>39</v>
      </c>
      <c r="C343" s="77" t="s">
        <v>40</v>
      </c>
      <c r="D343" s="26"/>
      <c r="E343" s="55">
        <v>15</v>
      </c>
      <c r="F343" s="67">
        <v>0.06</v>
      </c>
      <c r="G343" s="27">
        <f t="shared" si="10"/>
        <v>0</v>
      </c>
      <c r="H343" s="55">
        <v>0.01</v>
      </c>
      <c r="I343" s="202">
        <f t="shared" si="11"/>
        <v>0</v>
      </c>
      <c r="IV343" s="228"/>
    </row>
    <row r="344" spans="1:256" s="16" customFormat="1" ht="30.75" thickBot="1" x14ac:dyDescent="0.25">
      <c r="A344" s="226" t="s">
        <v>132</v>
      </c>
      <c r="B344" s="75" t="s">
        <v>76</v>
      </c>
      <c r="C344" s="72" t="s">
        <v>75</v>
      </c>
      <c r="D344" s="23"/>
      <c r="E344" s="25">
        <v>15</v>
      </c>
      <c r="F344" s="65">
        <v>0.05</v>
      </c>
      <c r="G344" s="22">
        <f t="shared" si="10"/>
        <v>0</v>
      </c>
      <c r="H344" s="25">
        <v>0.02</v>
      </c>
      <c r="I344" s="197">
        <f t="shared" si="11"/>
        <v>0</v>
      </c>
      <c r="IV344" s="228"/>
    </row>
    <row r="345" spans="1:256" s="16" customFormat="1" ht="15" x14ac:dyDescent="0.2">
      <c r="A345" s="211"/>
      <c r="B345" s="75" t="s">
        <v>128</v>
      </c>
      <c r="C345" s="72" t="s">
        <v>28</v>
      </c>
      <c r="D345" s="23"/>
      <c r="E345" s="25">
        <v>15</v>
      </c>
      <c r="F345" s="65">
        <v>7.0000000000000007E-2</v>
      </c>
      <c r="G345" s="22">
        <f t="shared" si="10"/>
        <v>0</v>
      </c>
      <c r="H345" s="25">
        <v>0.01</v>
      </c>
      <c r="I345" s="212">
        <f t="shared" si="11"/>
        <v>0</v>
      </c>
      <c r="IV345" s="228"/>
    </row>
    <row r="346" spans="1:256" s="16" customFormat="1" ht="15" customHeight="1" x14ac:dyDescent="0.2">
      <c r="A346" s="213"/>
      <c r="B346" s="35" t="s">
        <v>36</v>
      </c>
      <c r="C346" s="36"/>
      <c r="D346" s="173"/>
      <c r="E346" s="174"/>
      <c r="F346" s="175"/>
      <c r="G346" s="176"/>
      <c r="H346" s="184"/>
      <c r="I346" s="214">
        <f>(D343+D317+D265+D217+D180+D136+D135+D90+D89+D45)*B10</f>
        <v>0</v>
      </c>
    </row>
    <row r="347" spans="1:256" s="16" customFormat="1" ht="15" customHeight="1" x14ac:dyDescent="0.2">
      <c r="A347" s="213"/>
      <c r="B347" s="35" t="s">
        <v>151</v>
      </c>
      <c r="C347" s="36"/>
      <c r="D347" s="37"/>
      <c r="E347" s="38"/>
      <c r="F347" s="71"/>
      <c r="G347" s="39"/>
      <c r="H347" s="181"/>
      <c r="I347" s="215"/>
    </row>
    <row r="348" spans="1:256" s="16" customFormat="1" ht="15" customHeight="1" x14ac:dyDescent="0.2">
      <c r="A348" s="216"/>
      <c r="B348" s="35" t="s">
        <v>152</v>
      </c>
      <c r="C348" s="36"/>
      <c r="D348" s="177"/>
      <c r="E348" s="178"/>
      <c r="F348" s="175"/>
      <c r="G348" s="176"/>
      <c r="H348" s="184"/>
      <c r="I348" s="217">
        <v>0</v>
      </c>
    </row>
    <row r="349" spans="1:256" s="16" customFormat="1" ht="15" customHeight="1" thickBot="1" x14ac:dyDescent="0.25">
      <c r="A349" s="218"/>
      <c r="B349" s="117" t="s">
        <v>169</v>
      </c>
      <c r="C349" s="219"/>
      <c r="D349" s="220"/>
      <c r="E349" s="221"/>
      <c r="F349" s="222"/>
      <c r="G349" s="223"/>
      <c r="H349" s="180"/>
      <c r="I349" s="224"/>
    </row>
    <row r="350" spans="1:256" ht="24.75" customHeight="1" x14ac:dyDescent="0.2">
      <c r="A350" s="105"/>
      <c r="C350" s="118"/>
      <c r="D350" s="239" t="s">
        <v>29</v>
      </c>
      <c r="E350" s="240"/>
      <c r="F350" s="193"/>
      <c r="G350" s="245" t="s">
        <v>30</v>
      </c>
      <c r="H350" s="246"/>
      <c r="I350" s="185">
        <f>SUM(I15:I345)+I348+I346</f>
        <v>0</v>
      </c>
    </row>
    <row r="351" spans="1:256" ht="24.75" customHeight="1" x14ac:dyDescent="0.2">
      <c r="D351" s="237" t="s">
        <v>34</v>
      </c>
      <c r="E351" s="238"/>
      <c r="F351" s="230"/>
      <c r="G351" s="247" t="s">
        <v>32</v>
      </c>
      <c r="H351" s="248"/>
      <c r="I351" s="186">
        <f>(I350*B9)</f>
        <v>0</v>
      </c>
    </row>
    <row r="352" spans="1:256" ht="24.75" customHeight="1" thickBot="1" x14ac:dyDescent="0.25">
      <c r="D352" s="235" t="s">
        <v>31</v>
      </c>
      <c r="E352" s="236"/>
      <c r="F352" s="231"/>
      <c r="G352" s="250" t="s">
        <v>417</v>
      </c>
      <c r="H352" s="251"/>
      <c r="I352" s="187">
        <f>SUM(G15:G345)</f>
        <v>0</v>
      </c>
    </row>
    <row r="353" spans="4:6" ht="24.75" customHeight="1" thickBot="1" x14ac:dyDescent="0.25">
      <c r="D353" s="233" t="s">
        <v>33</v>
      </c>
      <c r="E353" s="234"/>
      <c r="F353" s="229"/>
    </row>
    <row r="354" spans="4:6" ht="18" customHeight="1" x14ac:dyDescent="0.2"/>
  </sheetData>
  <mergeCells count="28">
    <mergeCell ref="A318:A320"/>
    <mergeCell ref="A15:A17"/>
    <mergeCell ref="A46:A48"/>
    <mergeCell ref="A137:A139"/>
    <mergeCell ref="A218:A220"/>
    <mergeCell ref="A266:A268"/>
    <mergeCell ref="A91:A93"/>
    <mergeCell ref="A181:A183"/>
    <mergeCell ref="C13:C14"/>
    <mergeCell ref="A2:I2"/>
    <mergeCell ref="F11:G12"/>
    <mergeCell ref="G13:G14"/>
    <mergeCell ref="A11:C12"/>
    <mergeCell ref="I13:I14"/>
    <mergeCell ref="A13:B14"/>
    <mergeCell ref="H11:I12"/>
    <mergeCell ref="D11:E12"/>
    <mergeCell ref="G350:H350"/>
    <mergeCell ref="G351:H351"/>
    <mergeCell ref="H13:H14"/>
    <mergeCell ref="D13:D14"/>
    <mergeCell ref="G352:H352"/>
    <mergeCell ref="D353:E353"/>
    <mergeCell ref="D352:E352"/>
    <mergeCell ref="D351:E351"/>
    <mergeCell ref="D350:E350"/>
    <mergeCell ref="F13:F14"/>
    <mergeCell ref="E13:E14"/>
  </mergeCells>
  <phoneticPr fontId="0" type="noConversion"/>
  <pageMargins left="0.75" right="0.75" top="0.39" bottom="0.28999999999999998" header="0.25" footer="0.23"/>
  <pageSetup scale="48" fitToHeight="3" orientation="portrait" horizontalDpi="4294967292" verticalDpi="1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0"/>
  <sheetViews>
    <sheetView zoomScale="75" zoomScaleNormal="75" workbookViewId="0">
      <selection activeCell="C13" sqref="C13"/>
    </sheetView>
  </sheetViews>
  <sheetFormatPr defaultColWidth="9.140625" defaultRowHeight="12.75" x14ac:dyDescent="0.2"/>
  <cols>
    <col min="1" max="1" width="24.7109375" style="10" customWidth="1"/>
    <col min="2" max="2" width="102.28515625" style="10" bestFit="1" customWidth="1"/>
    <col min="3" max="3" width="22" style="54" bestFit="1" customWidth="1"/>
    <col min="4" max="4" width="7.85546875" style="10" customWidth="1"/>
    <col min="5" max="5" width="10.28515625" style="10" bestFit="1" customWidth="1"/>
    <col min="6" max="6" width="16.28515625" style="10" customWidth="1"/>
    <col min="7" max="7" width="19.28515625" style="10" customWidth="1"/>
    <col min="8" max="9" width="15" style="10" customWidth="1"/>
    <col min="10" max="16384" width="9.140625" style="10"/>
  </cols>
  <sheetData>
    <row r="1" spans="1:11" x14ac:dyDescent="0.2">
      <c r="A1" s="283"/>
      <c r="B1" s="283"/>
      <c r="C1" s="283"/>
      <c r="D1" s="283"/>
      <c r="E1" s="283"/>
      <c r="F1" s="283"/>
      <c r="G1" s="283"/>
      <c r="H1" s="283"/>
      <c r="I1" s="283"/>
    </row>
    <row r="2" spans="1:11" x14ac:dyDescent="0.2">
      <c r="A2" s="283"/>
      <c r="B2" s="283"/>
      <c r="C2" s="283"/>
      <c r="D2" s="283"/>
      <c r="E2" s="283"/>
      <c r="F2" s="283"/>
      <c r="G2" s="283"/>
      <c r="H2" s="283"/>
      <c r="I2" s="283"/>
    </row>
    <row r="3" spans="1:11" x14ac:dyDescent="0.2">
      <c r="A3" s="283"/>
      <c r="B3" s="283"/>
      <c r="C3" s="283"/>
      <c r="D3" s="283"/>
      <c r="E3" s="283"/>
      <c r="F3" s="283"/>
      <c r="G3" s="283"/>
      <c r="H3" s="283"/>
      <c r="I3" s="283"/>
    </row>
    <row r="4" spans="1:11" x14ac:dyDescent="0.2">
      <c r="A4" s="283"/>
      <c r="B4" s="283"/>
      <c r="C4" s="283"/>
      <c r="D4" s="283"/>
      <c r="E4" s="283"/>
      <c r="F4" s="283"/>
      <c r="G4" s="283"/>
      <c r="H4" s="283"/>
      <c r="I4" s="283"/>
    </row>
    <row r="5" spans="1:11" x14ac:dyDescent="0.2">
      <c r="A5" s="283"/>
      <c r="B5" s="283"/>
      <c r="C5" s="283"/>
      <c r="D5" s="283"/>
      <c r="E5" s="283"/>
      <c r="F5" s="283"/>
      <c r="G5" s="283"/>
      <c r="H5" s="283"/>
      <c r="I5" s="283"/>
    </row>
    <row r="6" spans="1:11" s="1" customFormat="1" ht="30" customHeight="1" x14ac:dyDescent="0.2">
      <c r="A6" s="284" t="s">
        <v>503</v>
      </c>
      <c r="B6" s="285"/>
      <c r="C6" s="285"/>
      <c r="D6" s="285"/>
      <c r="E6" s="285"/>
      <c r="F6" s="285"/>
      <c r="G6" s="285"/>
      <c r="H6" s="285"/>
      <c r="I6" s="285"/>
    </row>
    <row r="7" spans="1:11" s="1" customFormat="1" ht="21" customHeight="1" x14ac:dyDescent="0.2">
      <c r="A7" s="9" t="s">
        <v>35</v>
      </c>
      <c r="B7" s="171">
        <f>'ALUMINUM PIPE &amp; FITTINGS'!B7</f>
        <v>0.32</v>
      </c>
      <c r="C7" s="53"/>
      <c r="D7" s="4"/>
      <c r="E7" s="4"/>
      <c r="F7" s="3"/>
      <c r="G7" s="3"/>
      <c r="H7" s="3"/>
      <c r="I7" s="3"/>
    </row>
    <row r="8" spans="1:11" s="1" customFormat="1" x14ac:dyDescent="0.2">
      <c r="A8" s="286" t="s">
        <v>3</v>
      </c>
      <c r="B8" s="287"/>
      <c r="C8" s="292" t="s">
        <v>168</v>
      </c>
      <c r="D8" s="292" t="s">
        <v>4</v>
      </c>
      <c r="E8" s="292" t="s">
        <v>166</v>
      </c>
      <c r="F8" s="292" t="s">
        <v>167</v>
      </c>
      <c r="G8" s="292" t="s">
        <v>165</v>
      </c>
      <c r="H8" s="295" t="s">
        <v>163</v>
      </c>
      <c r="I8" s="295" t="s">
        <v>164</v>
      </c>
    </row>
    <row r="9" spans="1:11" s="1" customFormat="1" x14ac:dyDescent="0.2">
      <c r="A9" s="288"/>
      <c r="B9" s="289"/>
      <c r="C9" s="293"/>
      <c r="D9" s="293"/>
      <c r="E9" s="293"/>
      <c r="F9" s="293"/>
      <c r="G9" s="293"/>
      <c r="H9" s="296"/>
      <c r="I9" s="296"/>
    </row>
    <row r="10" spans="1:11" s="1" customFormat="1" ht="13.5" thickBot="1" x14ac:dyDescent="0.25">
      <c r="A10" s="290"/>
      <c r="B10" s="291"/>
      <c r="C10" s="294"/>
      <c r="D10" s="293"/>
      <c r="E10" s="294"/>
      <c r="F10" s="294"/>
      <c r="G10" s="293"/>
      <c r="H10" s="244"/>
      <c r="I10" s="244"/>
    </row>
    <row r="11" spans="1:11" s="44" customFormat="1" ht="24" customHeight="1" thickBot="1" x14ac:dyDescent="0.25">
      <c r="A11" s="112" t="s">
        <v>504</v>
      </c>
      <c r="B11" s="168" t="s">
        <v>506</v>
      </c>
      <c r="C11" s="91" t="s">
        <v>505</v>
      </c>
      <c r="D11" s="147"/>
      <c r="E11" s="156">
        <v>1</v>
      </c>
      <c r="F11" s="167" t="s">
        <v>591</v>
      </c>
      <c r="G11" s="150">
        <v>0</v>
      </c>
      <c r="H11" s="170">
        <v>0.1</v>
      </c>
      <c r="I11" s="143">
        <f t="shared" ref="I11:I44" si="0">H11*D11</f>
        <v>0</v>
      </c>
    </row>
    <row r="12" spans="1:11" s="44" customFormat="1" ht="24" customHeight="1" thickBot="1" x14ac:dyDescent="0.25">
      <c r="A12" s="92" t="s">
        <v>509</v>
      </c>
      <c r="B12" s="73" t="s">
        <v>507</v>
      </c>
      <c r="C12" s="169" t="s">
        <v>508</v>
      </c>
      <c r="D12" s="23"/>
      <c r="E12" s="148">
        <v>1</v>
      </c>
      <c r="F12" s="149">
        <v>3000</v>
      </c>
      <c r="G12" s="50">
        <f>D12*F12*(1-B$7)</f>
        <v>0</v>
      </c>
      <c r="H12" s="151">
        <v>0.1</v>
      </c>
      <c r="I12" s="152">
        <f t="shared" si="0"/>
        <v>0</v>
      </c>
    </row>
    <row r="13" spans="1:11" s="44" customFormat="1" ht="24" customHeight="1" thickBot="1" x14ac:dyDescent="0.25">
      <c r="A13" s="92" t="s">
        <v>510</v>
      </c>
      <c r="B13" s="168" t="s">
        <v>511</v>
      </c>
      <c r="C13" s="169" t="s">
        <v>594</v>
      </c>
      <c r="D13" s="147"/>
      <c r="E13" s="148">
        <v>1</v>
      </c>
      <c r="F13" s="149">
        <v>2100</v>
      </c>
      <c r="G13" s="50">
        <f>D13*F13*(1-B$7)</f>
        <v>0</v>
      </c>
      <c r="H13" s="151">
        <v>0.1</v>
      </c>
      <c r="I13" s="51">
        <f t="shared" si="0"/>
        <v>0</v>
      </c>
      <c r="K13" s="44" t="s">
        <v>93</v>
      </c>
    </row>
    <row r="14" spans="1:11" s="44" customFormat="1" ht="24" customHeight="1" x14ac:dyDescent="0.2">
      <c r="A14" s="92" t="s">
        <v>512</v>
      </c>
      <c r="B14" s="153" t="s">
        <v>513</v>
      </c>
      <c r="C14" s="164" t="s">
        <v>517</v>
      </c>
      <c r="D14" s="40"/>
      <c r="E14" s="41">
        <v>1</v>
      </c>
      <c r="F14" s="163">
        <v>2000</v>
      </c>
      <c r="G14" s="45">
        <f t="shared" ref="G14:G44" si="1">D14*F14*(1-B$7)</f>
        <v>0</v>
      </c>
      <c r="H14" s="46">
        <v>0.08</v>
      </c>
      <c r="I14" s="47">
        <f t="shared" si="0"/>
        <v>0</v>
      </c>
    </row>
    <row r="15" spans="1:11" s="44" customFormat="1" ht="24" customHeight="1" x14ac:dyDescent="0.2">
      <c r="A15" s="93"/>
      <c r="B15" s="128" t="s">
        <v>514</v>
      </c>
      <c r="C15" s="136" t="s">
        <v>518</v>
      </c>
      <c r="D15" s="96"/>
      <c r="E15" s="97">
        <v>1</v>
      </c>
      <c r="F15" s="132">
        <v>517.97</v>
      </c>
      <c r="G15" s="102">
        <f t="shared" si="1"/>
        <v>0</v>
      </c>
      <c r="H15" s="103">
        <v>0.06</v>
      </c>
      <c r="I15" s="104">
        <f t="shared" si="0"/>
        <v>0</v>
      </c>
    </row>
    <row r="16" spans="1:11" s="44" customFormat="1" ht="24" customHeight="1" x14ac:dyDescent="0.2">
      <c r="A16" s="93"/>
      <c r="B16" s="128" t="s">
        <v>515</v>
      </c>
      <c r="C16" s="82" t="s">
        <v>519</v>
      </c>
      <c r="D16" s="96"/>
      <c r="E16" s="97">
        <v>1</v>
      </c>
      <c r="F16" s="132">
        <v>517.97</v>
      </c>
      <c r="G16" s="102">
        <f t="shared" si="1"/>
        <v>0</v>
      </c>
      <c r="H16" s="103">
        <v>0.06</v>
      </c>
      <c r="I16" s="104">
        <f t="shared" si="0"/>
        <v>0</v>
      </c>
    </row>
    <row r="17" spans="1:9" s="44" customFormat="1" ht="24" customHeight="1" thickBot="1" x14ac:dyDescent="0.25">
      <c r="A17" s="94"/>
      <c r="B17" s="155" t="s">
        <v>516</v>
      </c>
      <c r="C17" s="154" t="s">
        <v>520</v>
      </c>
      <c r="D17" s="98"/>
      <c r="E17" s="99">
        <v>1</v>
      </c>
      <c r="F17" s="162">
        <v>517.97</v>
      </c>
      <c r="G17" s="48">
        <f t="shared" si="1"/>
        <v>0</v>
      </c>
      <c r="H17" s="145">
        <v>0.06</v>
      </c>
      <c r="I17" s="43">
        <f t="shared" si="0"/>
        <v>0</v>
      </c>
    </row>
    <row r="18" spans="1:9" s="44" customFormat="1" ht="24" customHeight="1" x14ac:dyDescent="0.2">
      <c r="A18" s="92" t="s">
        <v>521</v>
      </c>
      <c r="B18" s="73" t="s">
        <v>522</v>
      </c>
      <c r="C18" s="91" t="s">
        <v>526</v>
      </c>
      <c r="D18" s="40"/>
      <c r="E18" s="41">
        <v>1</v>
      </c>
      <c r="F18" s="166">
        <v>1500</v>
      </c>
      <c r="G18" s="113">
        <f t="shared" si="1"/>
        <v>0</v>
      </c>
      <c r="H18" s="46">
        <v>7.0000000000000007E-2</v>
      </c>
      <c r="I18" s="146">
        <f t="shared" si="0"/>
        <v>0</v>
      </c>
    </row>
    <row r="19" spans="1:9" s="44" customFormat="1" ht="24" customHeight="1" x14ac:dyDescent="0.2">
      <c r="A19" s="93"/>
      <c r="B19" s="128" t="s">
        <v>523</v>
      </c>
      <c r="C19" s="82" t="s">
        <v>527</v>
      </c>
      <c r="D19" s="96"/>
      <c r="E19" s="97">
        <v>1</v>
      </c>
      <c r="F19" s="140">
        <v>525.27</v>
      </c>
      <c r="G19" s="102">
        <f t="shared" si="1"/>
        <v>0</v>
      </c>
      <c r="H19" s="103">
        <v>0.06</v>
      </c>
      <c r="I19" s="104">
        <f t="shared" si="0"/>
        <v>0</v>
      </c>
    </row>
    <row r="20" spans="1:9" s="44" customFormat="1" ht="24" customHeight="1" x14ac:dyDescent="0.2">
      <c r="A20" s="93"/>
      <c r="B20" s="128" t="s">
        <v>524</v>
      </c>
      <c r="C20" s="82" t="s">
        <v>528</v>
      </c>
      <c r="D20" s="96"/>
      <c r="E20" s="97">
        <v>1</v>
      </c>
      <c r="F20" s="140">
        <v>525.27</v>
      </c>
      <c r="G20" s="102">
        <f t="shared" si="1"/>
        <v>0</v>
      </c>
      <c r="H20" s="103">
        <v>0.06</v>
      </c>
      <c r="I20" s="104">
        <f t="shared" si="0"/>
        <v>0</v>
      </c>
    </row>
    <row r="21" spans="1:9" s="44" customFormat="1" ht="24" customHeight="1" thickBot="1" x14ac:dyDescent="0.25">
      <c r="A21" s="94"/>
      <c r="B21" s="128" t="s">
        <v>525</v>
      </c>
      <c r="C21" s="136" t="s">
        <v>529</v>
      </c>
      <c r="D21" s="98"/>
      <c r="E21" s="99">
        <v>1</v>
      </c>
      <c r="F21" s="165">
        <v>525.27</v>
      </c>
      <c r="G21" s="144">
        <f t="shared" si="1"/>
        <v>0</v>
      </c>
      <c r="H21" s="145">
        <v>0.06</v>
      </c>
      <c r="I21" s="43">
        <f t="shared" si="0"/>
        <v>0</v>
      </c>
    </row>
    <row r="22" spans="1:9" s="44" customFormat="1" ht="24" customHeight="1" x14ac:dyDescent="0.2">
      <c r="A22" s="92" t="s">
        <v>530</v>
      </c>
      <c r="B22" s="153" t="s">
        <v>535</v>
      </c>
      <c r="C22" s="164" t="s">
        <v>539</v>
      </c>
      <c r="D22" s="40"/>
      <c r="E22" s="41">
        <v>1</v>
      </c>
      <c r="F22" s="133">
        <v>1500</v>
      </c>
      <c r="G22" s="45">
        <f t="shared" si="1"/>
        <v>0</v>
      </c>
      <c r="H22" s="46">
        <v>7.0000000000000007E-2</v>
      </c>
      <c r="I22" s="146">
        <f t="shared" si="0"/>
        <v>0</v>
      </c>
    </row>
    <row r="23" spans="1:9" s="44" customFormat="1" ht="24" customHeight="1" x14ac:dyDescent="0.2">
      <c r="A23" s="93"/>
      <c r="B23" s="128" t="s">
        <v>536</v>
      </c>
      <c r="C23" s="136" t="s">
        <v>540</v>
      </c>
      <c r="D23" s="96"/>
      <c r="E23" s="97">
        <v>1</v>
      </c>
      <c r="F23" s="132">
        <v>483.46</v>
      </c>
      <c r="G23" s="102">
        <f t="shared" si="1"/>
        <v>0</v>
      </c>
      <c r="H23" s="103">
        <v>0.04</v>
      </c>
      <c r="I23" s="104">
        <f t="shared" si="0"/>
        <v>0</v>
      </c>
    </row>
    <row r="24" spans="1:9" s="44" customFormat="1" ht="24" customHeight="1" x14ac:dyDescent="0.2">
      <c r="A24" s="93"/>
      <c r="B24" s="128" t="s">
        <v>537</v>
      </c>
      <c r="C24" s="82" t="s">
        <v>541</v>
      </c>
      <c r="D24" s="96"/>
      <c r="E24" s="97">
        <v>1</v>
      </c>
      <c r="F24" s="132">
        <v>483.46</v>
      </c>
      <c r="G24" s="102">
        <f t="shared" si="1"/>
        <v>0</v>
      </c>
      <c r="H24" s="103">
        <v>0.04</v>
      </c>
      <c r="I24" s="104">
        <f t="shared" si="0"/>
        <v>0</v>
      </c>
    </row>
    <row r="25" spans="1:9" s="44" customFormat="1" ht="24" customHeight="1" thickBot="1" x14ac:dyDescent="0.25">
      <c r="A25" s="94"/>
      <c r="B25" s="155" t="s">
        <v>538</v>
      </c>
      <c r="C25" s="154" t="s">
        <v>542</v>
      </c>
      <c r="D25" s="20"/>
      <c r="E25" s="99">
        <v>1</v>
      </c>
      <c r="F25" s="122">
        <v>483.46</v>
      </c>
      <c r="G25" s="144">
        <f t="shared" si="1"/>
        <v>0</v>
      </c>
      <c r="H25" s="145">
        <v>0.04</v>
      </c>
      <c r="I25" s="109">
        <f t="shared" si="0"/>
        <v>0</v>
      </c>
    </row>
    <row r="26" spans="1:9" s="44" customFormat="1" ht="24" customHeight="1" x14ac:dyDescent="0.2">
      <c r="A26" s="92" t="s">
        <v>543</v>
      </c>
      <c r="B26" s="73" t="s">
        <v>531</v>
      </c>
      <c r="C26" s="136" t="s">
        <v>544</v>
      </c>
      <c r="D26" s="100"/>
      <c r="E26" s="41">
        <v>1</v>
      </c>
      <c r="F26" s="163">
        <v>1500</v>
      </c>
      <c r="G26" s="45">
        <f t="shared" si="1"/>
        <v>0</v>
      </c>
      <c r="H26" s="46">
        <v>7.0000000000000007E-2</v>
      </c>
      <c r="I26" s="47">
        <f t="shared" si="0"/>
        <v>0</v>
      </c>
    </row>
    <row r="27" spans="1:9" s="44" customFormat="1" ht="24" customHeight="1" x14ac:dyDescent="0.2">
      <c r="A27" s="93"/>
      <c r="B27" s="128" t="s">
        <v>532</v>
      </c>
      <c r="C27" s="82" t="s">
        <v>545</v>
      </c>
      <c r="D27" s="96"/>
      <c r="E27" s="97">
        <v>1</v>
      </c>
      <c r="F27" s="132">
        <v>467.25</v>
      </c>
      <c r="G27" s="102">
        <f t="shared" si="1"/>
        <v>0</v>
      </c>
      <c r="H27" s="103">
        <v>0.04</v>
      </c>
      <c r="I27" s="104">
        <f t="shared" si="0"/>
        <v>0</v>
      </c>
    </row>
    <row r="28" spans="1:9" s="44" customFormat="1" ht="24" customHeight="1" x14ac:dyDescent="0.2">
      <c r="A28" s="93"/>
      <c r="B28" s="128" t="s">
        <v>533</v>
      </c>
      <c r="C28" s="136" t="s">
        <v>546</v>
      </c>
      <c r="D28" s="96"/>
      <c r="E28" s="97">
        <v>1</v>
      </c>
      <c r="F28" s="132">
        <v>467.25</v>
      </c>
      <c r="G28" s="102">
        <f t="shared" si="1"/>
        <v>0</v>
      </c>
      <c r="H28" s="103">
        <v>0.04</v>
      </c>
      <c r="I28" s="104">
        <f t="shared" si="0"/>
        <v>0</v>
      </c>
    </row>
    <row r="29" spans="1:9" s="44" customFormat="1" ht="24" customHeight="1" thickBot="1" x14ac:dyDescent="0.25">
      <c r="A29" s="94"/>
      <c r="B29" s="155" t="s">
        <v>534</v>
      </c>
      <c r="C29" s="154" t="s">
        <v>547</v>
      </c>
      <c r="D29" s="98"/>
      <c r="E29" s="99">
        <v>1</v>
      </c>
      <c r="F29" s="132">
        <v>467.25</v>
      </c>
      <c r="G29" s="144">
        <f t="shared" si="1"/>
        <v>0</v>
      </c>
      <c r="H29" s="145">
        <v>0.04</v>
      </c>
      <c r="I29" s="43">
        <f t="shared" si="0"/>
        <v>0</v>
      </c>
    </row>
    <row r="30" spans="1:9" s="44" customFormat="1" ht="24" customHeight="1" x14ac:dyDescent="0.2">
      <c r="A30" s="92" t="s">
        <v>548</v>
      </c>
      <c r="B30" s="128" t="s">
        <v>549</v>
      </c>
      <c r="C30" s="82" t="s">
        <v>560</v>
      </c>
      <c r="D30" s="40"/>
      <c r="E30" s="41">
        <v>1</v>
      </c>
      <c r="F30" s="163">
        <v>431.2</v>
      </c>
      <c r="G30" s="45">
        <f>D30*F30*(1-B$7)</f>
        <v>0</v>
      </c>
      <c r="H30" s="46">
        <v>0.01</v>
      </c>
      <c r="I30" s="146">
        <f t="shared" si="0"/>
        <v>0</v>
      </c>
    </row>
    <row r="31" spans="1:9" s="44" customFormat="1" ht="24" customHeight="1" x14ac:dyDescent="0.2">
      <c r="A31" s="95"/>
      <c r="B31" s="128" t="s">
        <v>550</v>
      </c>
      <c r="C31" s="136" t="s">
        <v>561</v>
      </c>
      <c r="D31" s="96"/>
      <c r="E31" s="97">
        <v>1</v>
      </c>
      <c r="F31" s="132">
        <v>431.2</v>
      </c>
      <c r="G31" s="102">
        <f>D31*F31*(1-B$7)</f>
        <v>0</v>
      </c>
      <c r="H31" s="103">
        <v>0.01</v>
      </c>
      <c r="I31" s="104">
        <f t="shared" si="0"/>
        <v>0</v>
      </c>
    </row>
    <row r="32" spans="1:9" s="44" customFormat="1" ht="24" customHeight="1" x14ac:dyDescent="0.2">
      <c r="A32" s="95"/>
      <c r="B32" s="128" t="s">
        <v>551</v>
      </c>
      <c r="C32" s="82" t="s">
        <v>562</v>
      </c>
      <c r="D32" s="96"/>
      <c r="E32" s="97">
        <v>1</v>
      </c>
      <c r="F32" s="132">
        <v>431.2</v>
      </c>
      <c r="G32" s="102">
        <f>D32*F32*(1-B$7)</f>
        <v>0</v>
      </c>
      <c r="H32" s="103">
        <v>0.01</v>
      </c>
      <c r="I32" s="104">
        <f t="shared" si="0"/>
        <v>0</v>
      </c>
    </row>
    <row r="33" spans="1:9" s="44" customFormat="1" ht="24" customHeight="1" x14ac:dyDescent="0.2">
      <c r="A33" s="95"/>
      <c r="B33" s="128" t="s">
        <v>592</v>
      </c>
      <c r="C33" s="82" t="s">
        <v>593</v>
      </c>
      <c r="D33" s="96"/>
      <c r="E33" s="97">
        <v>1</v>
      </c>
      <c r="F33" s="132">
        <v>630</v>
      </c>
      <c r="G33" s="102">
        <f t="shared" si="1"/>
        <v>0</v>
      </c>
      <c r="H33" s="103">
        <v>0.01</v>
      </c>
      <c r="I33" s="104">
        <f t="shared" si="0"/>
        <v>0</v>
      </c>
    </row>
    <row r="34" spans="1:9" s="44" customFormat="1" ht="24" customHeight="1" x14ac:dyDescent="0.2">
      <c r="A34" s="95"/>
      <c r="B34" s="128" t="s">
        <v>552</v>
      </c>
      <c r="C34" s="82" t="s">
        <v>563</v>
      </c>
      <c r="D34" s="96"/>
      <c r="E34" s="97">
        <v>1</v>
      </c>
      <c r="F34" s="132">
        <v>630</v>
      </c>
      <c r="G34" s="102">
        <f t="shared" si="1"/>
        <v>0</v>
      </c>
      <c r="H34" s="103">
        <v>0.01</v>
      </c>
      <c r="I34" s="104">
        <f t="shared" si="0"/>
        <v>0</v>
      </c>
    </row>
    <row r="35" spans="1:9" s="44" customFormat="1" ht="24" customHeight="1" x14ac:dyDescent="0.2">
      <c r="A35" s="95"/>
      <c r="B35" s="128" t="s">
        <v>553</v>
      </c>
      <c r="C35" s="136" t="s">
        <v>564</v>
      </c>
      <c r="D35" s="96"/>
      <c r="E35" s="97">
        <v>1</v>
      </c>
      <c r="F35" s="132">
        <v>630</v>
      </c>
      <c r="G35" s="102">
        <f t="shared" si="1"/>
        <v>0</v>
      </c>
      <c r="H35" s="103">
        <v>0.01</v>
      </c>
      <c r="I35" s="104">
        <f t="shared" si="0"/>
        <v>0</v>
      </c>
    </row>
    <row r="36" spans="1:9" s="44" customFormat="1" ht="24" customHeight="1" x14ac:dyDescent="0.2">
      <c r="A36" s="93"/>
      <c r="B36" s="128" t="s">
        <v>554</v>
      </c>
      <c r="C36" s="82" t="s">
        <v>565</v>
      </c>
      <c r="D36" s="96"/>
      <c r="E36" s="97">
        <v>1</v>
      </c>
      <c r="F36" s="132">
        <v>630</v>
      </c>
      <c r="G36" s="102">
        <f t="shared" si="1"/>
        <v>0</v>
      </c>
      <c r="H36" s="103">
        <v>0.01</v>
      </c>
      <c r="I36" s="104">
        <f t="shared" si="0"/>
        <v>0</v>
      </c>
    </row>
    <row r="37" spans="1:9" s="44" customFormat="1" ht="24" customHeight="1" x14ac:dyDescent="0.2">
      <c r="A37" s="93"/>
      <c r="B37" s="128" t="s">
        <v>555</v>
      </c>
      <c r="C37" s="82" t="s">
        <v>566</v>
      </c>
      <c r="D37" s="96"/>
      <c r="E37" s="97">
        <v>1</v>
      </c>
      <c r="F37" s="132">
        <v>630</v>
      </c>
      <c r="G37" s="102">
        <f t="shared" si="1"/>
        <v>0</v>
      </c>
      <c r="H37" s="103">
        <v>0.01</v>
      </c>
      <c r="I37" s="104">
        <f t="shared" si="0"/>
        <v>0</v>
      </c>
    </row>
    <row r="38" spans="1:9" s="44" customFormat="1" ht="24" customHeight="1" x14ac:dyDescent="0.2">
      <c r="A38" s="93"/>
      <c r="B38" s="128" t="s">
        <v>556</v>
      </c>
      <c r="C38" s="82" t="s">
        <v>567</v>
      </c>
      <c r="D38" s="96"/>
      <c r="E38" s="97">
        <v>1</v>
      </c>
      <c r="F38" s="132">
        <v>630</v>
      </c>
      <c r="G38" s="102">
        <f t="shared" si="1"/>
        <v>0</v>
      </c>
      <c r="H38" s="103">
        <v>0.01</v>
      </c>
      <c r="I38" s="104">
        <f t="shared" si="0"/>
        <v>0</v>
      </c>
    </row>
    <row r="39" spans="1:9" s="44" customFormat="1" ht="24" customHeight="1" x14ac:dyDescent="0.2">
      <c r="A39" s="93"/>
      <c r="B39" s="128" t="s">
        <v>557</v>
      </c>
      <c r="C39" s="136" t="s">
        <v>568</v>
      </c>
      <c r="D39" s="96"/>
      <c r="E39" s="97">
        <v>1</v>
      </c>
      <c r="F39" s="132">
        <v>630</v>
      </c>
      <c r="G39" s="102">
        <f t="shared" si="1"/>
        <v>0</v>
      </c>
      <c r="H39" s="103">
        <v>0.01</v>
      </c>
      <c r="I39" s="104">
        <f t="shared" si="0"/>
        <v>0</v>
      </c>
    </row>
    <row r="40" spans="1:9" s="44" customFormat="1" ht="24" customHeight="1" x14ac:dyDescent="0.2">
      <c r="A40" s="141"/>
      <c r="B40" s="128" t="s">
        <v>558</v>
      </c>
      <c r="C40" s="82" t="s">
        <v>569</v>
      </c>
      <c r="D40" s="96"/>
      <c r="E40" s="97">
        <v>1</v>
      </c>
      <c r="F40" s="132">
        <v>630</v>
      </c>
      <c r="G40" s="102">
        <f t="shared" si="1"/>
        <v>0</v>
      </c>
      <c r="H40" s="103">
        <v>0.01</v>
      </c>
      <c r="I40" s="104">
        <f t="shared" si="0"/>
        <v>0</v>
      </c>
    </row>
    <row r="41" spans="1:9" s="44" customFormat="1" ht="24" customHeight="1" thickBot="1" x14ac:dyDescent="0.25">
      <c r="A41" s="141"/>
      <c r="B41" s="128" t="s">
        <v>559</v>
      </c>
      <c r="C41" s="154" t="s">
        <v>570</v>
      </c>
      <c r="D41" s="20"/>
      <c r="E41" s="99">
        <v>1</v>
      </c>
      <c r="F41" s="162">
        <v>630</v>
      </c>
      <c r="G41" s="144">
        <f t="shared" si="1"/>
        <v>0</v>
      </c>
      <c r="H41" s="49">
        <v>0.01</v>
      </c>
      <c r="I41" s="43">
        <f t="shared" si="0"/>
        <v>0</v>
      </c>
    </row>
    <row r="42" spans="1:9" s="44" customFormat="1" ht="24" customHeight="1" x14ac:dyDescent="0.2">
      <c r="A42" s="278" t="s">
        <v>571</v>
      </c>
      <c r="B42" s="161" t="s">
        <v>572</v>
      </c>
      <c r="C42" s="82" t="s">
        <v>578</v>
      </c>
      <c r="D42" s="100"/>
      <c r="E42" s="41">
        <v>1</v>
      </c>
      <c r="F42" s="133">
        <v>2698</v>
      </c>
      <c r="G42" s="45">
        <f t="shared" si="1"/>
        <v>0</v>
      </c>
      <c r="H42" s="114">
        <v>0.01</v>
      </c>
      <c r="I42" s="146">
        <f t="shared" si="0"/>
        <v>0</v>
      </c>
    </row>
    <row r="43" spans="1:9" s="44" customFormat="1" ht="24" customHeight="1" x14ac:dyDescent="0.2">
      <c r="A43" s="279"/>
      <c r="B43" s="128" t="s">
        <v>573</v>
      </c>
      <c r="C43" s="136" t="s">
        <v>579</v>
      </c>
      <c r="D43" s="96"/>
      <c r="E43" s="97">
        <v>1</v>
      </c>
      <c r="F43" s="132">
        <v>2998</v>
      </c>
      <c r="G43" s="102">
        <f t="shared" si="1"/>
        <v>0</v>
      </c>
      <c r="H43" s="103">
        <v>0.01</v>
      </c>
      <c r="I43" s="104">
        <f t="shared" si="0"/>
        <v>0</v>
      </c>
    </row>
    <row r="44" spans="1:9" ht="24" customHeight="1" x14ac:dyDescent="0.2">
      <c r="A44" s="157"/>
      <c r="B44" s="128" t="s">
        <v>574</v>
      </c>
      <c r="C44" s="126" t="s">
        <v>580</v>
      </c>
      <c r="D44" s="96"/>
      <c r="E44" s="97">
        <v>1</v>
      </c>
      <c r="F44" s="132">
        <v>2998</v>
      </c>
      <c r="G44" s="48">
        <f t="shared" si="1"/>
        <v>0</v>
      </c>
      <c r="H44" s="49">
        <v>0.01</v>
      </c>
      <c r="I44" s="43">
        <f t="shared" si="0"/>
        <v>0</v>
      </c>
    </row>
    <row r="45" spans="1:9" ht="24" customHeight="1" x14ac:dyDescent="0.2">
      <c r="A45" s="158"/>
      <c r="B45" s="128" t="s">
        <v>575</v>
      </c>
      <c r="C45" s="82" t="s">
        <v>581</v>
      </c>
      <c r="D45" s="96"/>
      <c r="E45" s="41">
        <v>1</v>
      </c>
      <c r="F45" s="132">
        <v>330</v>
      </c>
      <c r="G45" s="48">
        <f t="shared" ref="G45:G47" si="2">D45*F45*(1-B$7)</f>
        <v>0</v>
      </c>
      <c r="H45" s="49">
        <v>0.01</v>
      </c>
      <c r="I45" s="104">
        <f t="shared" ref="I45:I47" si="3">H45*D45</f>
        <v>0</v>
      </c>
    </row>
    <row r="46" spans="1:9" ht="24" customHeight="1" x14ac:dyDescent="0.2">
      <c r="A46" s="142"/>
      <c r="B46" s="128" t="s">
        <v>576</v>
      </c>
      <c r="C46" s="82" t="s">
        <v>582</v>
      </c>
      <c r="D46" s="159"/>
      <c r="E46" s="97">
        <v>1</v>
      </c>
      <c r="F46" s="132">
        <v>500</v>
      </c>
      <c r="G46" s="48">
        <f t="shared" si="2"/>
        <v>0</v>
      </c>
      <c r="H46" s="49">
        <v>0.01</v>
      </c>
      <c r="I46" s="104">
        <f t="shared" si="3"/>
        <v>0</v>
      </c>
    </row>
    <row r="47" spans="1:9" ht="24" customHeight="1" thickBot="1" x14ac:dyDescent="0.25">
      <c r="A47" s="142"/>
      <c r="B47" s="137" t="s">
        <v>577</v>
      </c>
      <c r="C47" s="82" t="s">
        <v>583</v>
      </c>
      <c r="D47" s="20"/>
      <c r="E47" s="21">
        <v>1</v>
      </c>
      <c r="F47" s="122">
        <v>300</v>
      </c>
      <c r="G47" s="48">
        <f t="shared" si="2"/>
        <v>0</v>
      </c>
      <c r="H47" s="49">
        <v>0.01</v>
      </c>
      <c r="I47" s="51">
        <f t="shared" si="3"/>
        <v>0</v>
      </c>
    </row>
    <row r="48" spans="1:9" ht="22.5" customHeight="1" x14ac:dyDescent="0.2">
      <c r="A48" s="106"/>
      <c r="B48" s="106"/>
      <c r="C48" s="160"/>
      <c r="D48" s="280" t="s">
        <v>29</v>
      </c>
      <c r="E48" s="281"/>
      <c r="F48" s="282"/>
      <c r="G48" s="107">
        <f>SUM(G11:G47)</f>
        <v>0</v>
      </c>
      <c r="H48" s="108" t="s">
        <v>30</v>
      </c>
      <c r="I48" s="101">
        <f>SUM(I11:I47)</f>
        <v>0</v>
      </c>
    </row>
    <row r="49" spans="7:8" x14ac:dyDescent="0.2">
      <c r="G49" s="111"/>
      <c r="H49" s="111"/>
    </row>
    <row r="50" spans="7:8" x14ac:dyDescent="0.2">
      <c r="G50" s="110"/>
    </row>
  </sheetData>
  <mergeCells count="12">
    <mergeCell ref="A42:A43"/>
    <mergeCell ref="D48:F48"/>
    <mergeCell ref="A1:I5"/>
    <mergeCell ref="A6:I6"/>
    <mergeCell ref="A8:B10"/>
    <mergeCell ref="C8:C10"/>
    <mergeCell ref="D8:D10"/>
    <mergeCell ref="E8:E10"/>
    <mergeCell ref="F8:F10"/>
    <mergeCell ref="G8:G10"/>
    <mergeCell ref="H8:H10"/>
    <mergeCell ref="I8:I10"/>
  </mergeCells>
  <pageMargins left="0.75" right="0.75" top="1" bottom="1" header="0.5" footer="0.5"/>
  <pageSetup scale="4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ALUMINUM PIPE &amp; FITTINGS</vt:lpstr>
      <vt:lpstr>SCOUT</vt:lpstr>
      <vt:lpstr>'ALUMINUM PIPE &amp; FITTINGS'!Print_Area</vt:lpstr>
      <vt:lpstr>SCOUT!Print_Area</vt:lpstr>
    </vt:vector>
  </TitlesOfParts>
  <Company>Legris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guillermo.hiyane@parker.com</dc:creator>
  <cp:lastModifiedBy>Amanda Salazar</cp:lastModifiedBy>
  <cp:lastPrinted>2014-06-11T03:41:03Z</cp:lastPrinted>
  <dcterms:created xsi:type="dcterms:W3CDTF">1998-01-13T22:55:00Z</dcterms:created>
  <dcterms:modified xsi:type="dcterms:W3CDTF">2020-05-20T15:57:49Z</dcterms:modified>
</cp:coreProperties>
</file>